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CC\external\!publish\Woodlots\Woodlot Data Integrity\"/>
    </mc:Choice>
  </mc:AlternateContent>
  <xr:revisionPtr revIDLastSave="0" documentId="8_{55064C2E-2BC8-4C9E-B09B-90CFB9CA7CBE}" xr6:coauthVersionLast="47" xr6:coauthVersionMax="47" xr10:uidLastSave="{00000000-0000-0000-0000-000000000000}"/>
  <bookViews>
    <workbookView xWindow="-120" yWindow="1020" windowWidth="29040" windowHeight="17100" xr2:uid="{0A00E556-5801-4433-8293-DCA68672F6E7}"/>
  </bookViews>
  <sheets>
    <sheet name="CP Blk Calculations" sheetId="2" r:id="rId1"/>
    <sheet name="HBS Scaling data" sheetId="4" r:id="rId2"/>
    <sheet name="HBS Billing data" sheetId="3" r:id="rId3"/>
  </sheets>
  <definedNames>
    <definedName name="_xlnm._FilterDatabase" localSheetId="2" hidden="1">'HBS Billing data'!$A$1:$M$1</definedName>
    <definedName name="_xlnm._FilterDatabase" localSheetId="1" hidden="1">'HBS Scaling data'!$A$1:$I$1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0" i="2" l="1"/>
  <c r="B22" i="2"/>
  <c r="B45" i="2"/>
  <c r="B51" i="2"/>
  <c r="B54" i="2"/>
  <c r="B58" i="2"/>
  <c r="C28" i="2"/>
  <c r="D28" i="2"/>
  <c r="C40" i="2"/>
  <c r="D40" i="2"/>
  <c r="C31" i="2"/>
  <c r="D31" i="2"/>
  <c r="C34" i="2"/>
  <c r="D34" i="2"/>
  <c r="C37" i="2"/>
  <c r="D37" i="2"/>
  <c r="C43" i="2"/>
  <c r="D43" i="2"/>
  <c r="C46" i="2"/>
  <c r="D46" i="2"/>
  <c r="C49" i="2"/>
  <c r="D49" i="2"/>
  <c r="C52" i="2"/>
  <c r="D52" i="2"/>
  <c r="C55" i="2"/>
  <c r="D55" i="2"/>
  <c r="I55" i="2"/>
  <c r="B57" i="2"/>
  <c r="B33" i="2"/>
  <c r="B36" i="2"/>
  <c r="B39" i="2"/>
  <c r="B42" i="2"/>
  <c r="B48" i="2"/>
  <c r="B24" i="2"/>
  <c r="D57" i="2"/>
  <c r="D54" i="2"/>
  <c r="D51" i="2"/>
  <c r="D48" i="2"/>
  <c r="D45" i="2"/>
  <c r="D42" i="2"/>
  <c r="D39" i="2"/>
  <c r="D36" i="2"/>
  <c r="D33" i="2"/>
  <c r="D30" i="2"/>
  <c r="B23" i="2"/>
  <c r="D44" i="2"/>
  <c r="D29" i="2"/>
  <c r="C58" i="2"/>
  <c r="C8" i="2"/>
  <c r="B8" i="2"/>
  <c r="P6" i="2"/>
  <c r="P7" i="2"/>
  <c r="P8" i="2"/>
  <c r="P9" i="2"/>
  <c r="P10" i="2"/>
  <c r="O6" i="2"/>
  <c r="O7" i="2"/>
  <c r="O8" i="2"/>
  <c r="O9" i="2"/>
  <c r="O10" i="2"/>
  <c r="G8" i="2"/>
  <c r="G9" i="2"/>
  <c r="G10" i="2"/>
  <c r="G11" i="2"/>
  <c r="G12" i="2"/>
  <c r="F8" i="2"/>
  <c r="F9" i="2"/>
  <c r="F10" i="2"/>
  <c r="F11" i="2"/>
  <c r="F12" i="2"/>
  <c r="C9" i="2"/>
  <c r="C10" i="2"/>
  <c r="C11" i="2"/>
  <c r="C12" i="2"/>
  <c r="B9" i="2"/>
  <c r="B10" i="2"/>
  <c r="B11" i="2"/>
  <c r="B12" i="2"/>
  <c r="D32" i="2"/>
  <c r="D35" i="2"/>
  <c r="D38" i="2"/>
  <c r="D41" i="2"/>
  <c r="D47" i="2"/>
  <c r="D50" i="2"/>
  <c r="D53" i="2"/>
  <c r="D56" i="2"/>
  <c r="I56" i="2"/>
  <c r="I57" i="2"/>
  <c r="I58" i="2"/>
  <c r="B25" i="2"/>
  <c r="B20" i="2"/>
  <c r="D58" i="2"/>
</calcChain>
</file>

<file path=xl/sharedStrings.xml><?xml version="1.0" encoding="utf-8"?>
<sst xmlns="http://schemas.openxmlformats.org/spreadsheetml/2006/main" count="249" uniqueCount="116">
  <si>
    <t>Total Volume</t>
  </si>
  <si>
    <t>Licence</t>
  </si>
  <si>
    <t>DA Gr 1&amp;2</t>
  </si>
  <si>
    <t>DA Gr 4</t>
  </si>
  <si>
    <t>BEC</t>
  </si>
  <si>
    <t>Total Waste Volume Gr 1&amp;2</t>
  </si>
  <si>
    <t>Total Waste Volume Gr 4</t>
  </si>
  <si>
    <t>Area(ha)</t>
  </si>
  <si>
    <t>Total Waste Volume</t>
  </si>
  <si>
    <t>Gr 2</t>
  </si>
  <si>
    <t>Gr 4</t>
  </si>
  <si>
    <t>Gr 1&amp;2 Benchmark</t>
  </si>
  <si>
    <t>Total Gr 1&amp; 2</t>
  </si>
  <si>
    <t>Total Gr 4</t>
  </si>
  <si>
    <t xml:space="preserve">Unavoidable </t>
  </si>
  <si>
    <t>Total Unavoidable</t>
  </si>
  <si>
    <t>(this is based on district averages)</t>
  </si>
  <si>
    <t>Species</t>
  </si>
  <si>
    <r>
      <t>m</t>
    </r>
    <r>
      <rPr>
        <b/>
        <vertAlign val="superscript"/>
        <sz val="11"/>
        <color theme="1"/>
        <rFont val="Calibri"/>
        <family val="2"/>
        <scheme val="minor"/>
      </rPr>
      <t>3</t>
    </r>
  </si>
  <si>
    <t>percent</t>
  </si>
  <si>
    <r>
      <t>m</t>
    </r>
    <r>
      <rPr>
        <b/>
        <vertAlign val="superscript"/>
        <sz val="11"/>
        <color theme="1"/>
        <rFont val="Calibri"/>
        <family val="2"/>
        <scheme val="minor"/>
      </rPr>
      <t>3</t>
    </r>
    <r>
      <rPr>
        <b/>
        <sz val="11"/>
        <color theme="1"/>
        <rFont val="Calibri"/>
        <family val="2"/>
        <scheme val="minor"/>
      </rPr>
      <t xml:space="preserve"> waste</t>
    </r>
  </si>
  <si>
    <t>W0000</t>
  </si>
  <si>
    <t>Instructions:</t>
  </si>
  <si>
    <t>Timbermark</t>
  </si>
  <si>
    <t>Year</t>
  </si>
  <si>
    <t>Month</t>
  </si>
  <si>
    <t>Species Code</t>
  </si>
  <si>
    <t>Products</t>
  </si>
  <si>
    <t>Grade Code</t>
  </si>
  <si>
    <t>Grade</t>
  </si>
  <si>
    <t>Billing Type Code</t>
  </si>
  <si>
    <t>Billing Type</t>
  </si>
  <si>
    <t>Volume (m3)</t>
  </si>
  <si>
    <t>Total Billed $</t>
  </si>
  <si>
    <t>Interior District Averages</t>
  </si>
  <si>
    <t>harvest dates (YYYY-MM):</t>
  </si>
  <si>
    <t>start</t>
  </si>
  <si>
    <t>TO</t>
  </si>
  <si>
    <t>FROM</t>
  </si>
  <si>
    <t>years logged</t>
  </si>
  <si>
    <t xml:space="preserve">CP QQ Block 99  </t>
  </si>
  <si>
    <t>complete (PLC)</t>
  </si>
  <si>
    <t xml:space="preserve">3. get District Averages for each category of BEC benchmark (Dry, Transition, Wet) from: </t>
  </si>
  <si>
    <t>bec_zones_sept_22.pdf (gov.bc.ca)</t>
  </si>
  <si>
    <t>based on PLC</t>
  </si>
  <si>
    <t>District Average (DA)</t>
  </si>
  <si>
    <t>CHECK</t>
  </si>
  <si>
    <t>D, T, or W</t>
  </si>
  <si>
    <t>BEC Benchmark Category</t>
  </si>
  <si>
    <t>and then subsequently the m3 waste for each grade is calculated based on species percent x DA grade values</t>
  </si>
  <si>
    <t>FROM date is 12 months before TO date</t>
  </si>
  <si>
    <t>DCC Woodlot expired CPs backlog WASTE Process</t>
  </si>
  <si>
    <r>
      <t xml:space="preserve">Avoid. Waste Benchmark </t>
    </r>
    <r>
      <rPr>
        <sz val="10"/>
        <color theme="1"/>
        <rFont val="Calibri"/>
        <family val="2"/>
        <scheme val="minor"/>
      </rPr>
      <t>(m3/ha)</t>
    </r>
  </si>
  <si>
    <t xml:space="preserve">2. locate SP or pre-harvest map for BEC then get Interior BEC benchmark category and avoidable waste benchmark (m3/ha) from: </t>
  </si>
  <si>
    <t xml:space="preserve">4. enter info into yellow cells - years logged will auto-calculate for both Scaling Data and Billing Data (billing differs by one month). </t>
  </si>
  <si>
    <t>8. once receive email, click link to open csv spreadsheet</t>
  </si>
  <si>
    <t xml:space="preserve">7. For PLC dates within 7 years of current date and/or after 2023-01-31, run query in Harvest Billing System application (HBS):   </t>
  </si>
  <si>
    <t>click Queries, under Harvest Reports click "By Date of Invoice (Billing History)"</t>
  </si>
  <si>
    <t>choose 'Send Data File' once all parameters entered (use woodlot # in Forest File ID box for all timbermarks with same PLC month)</t>
  </si>
  <si>
    <t>13. all volumes in pink highlighted cells need to equal one another, as do the volumes in the blue highlighted cells</t>
  </si>
  <si>
    <t xml:space="preserve">16. enter all other required WASTE information - double check tips in: </t>
  </si>
  <si>
    <t>17. repeat steps 6 to 16 for each year of logging (if HBS shows no volume, then WASTE not required for that year)</t>
  </si>
  <si>
    <t>Timber Mark</t>
  </si>
  <si>
    <t>Scale Year</t>
  </si>
  <si>
    <t>Scale Month</t>
  </si>
  <si>
    <t>Waste</t>
  </si>
  <si>
    <t>Waste Type</t>
  </si>
  <si>
    <r>
      <t>10. repeat step 9 for each species in HBS data sheet(s) - rest of instructions relate to "CP Blk Calculations" sheet</t>
    </r>
    <r>
      <rPr>
        <sz val="8"/>
        <color theme="1"/>
        <rFont val="Calibri"/>
        <family val="2"/>
        <scheme val="minor"/>
      </rPr>
      <t xml:space="preserve"> (1st tab below)</t>
    </r>
  </si>
  <si>
    <t>6.  For PLC dates prior to 7 years before current date and/or up to 2023-01-31, request HBS Scaling data from S Mooney; otherwise, go to step 7</t>
  </si>
  <si>
    <t>1. notice there are three tabs/sheets below in this "District Averages WASTE Calculator &amp; Instructions" spreadsheet</t>
  </si>
  <si>
    <t>14. if volumes do not add up correctly (to 3 decimal places), chances are there's a data entry error or possibly a formula issue</t>
  </si>
  <si>
    <t>(Note:  Species cells are unlocked to enable entry of different species not listed; if more than ten species, will need to unprotect sheet, then add rows &amp; check formulas)</t>
  </si>
  <si>
    <t>harvest dates (YYYY-MM-DD):</t>
  </si>
  <si>
    <t>HBS Billing Report query dates to use for Step 7</t>
  </si>
  <si>
    <t>HBS Scaling Data dates to use for Step 6</t>
  </si>
  <si>
    <t>(calculated in 12 month increments</t>
  </si>
  <si>
    <t xml:space="preserve"> using PLC backwards to start date)</t>
  </si>
  <si>
    <t xml:space="preserve">  if logging took more than 12 months, use "years logged" below </t>
  </si>
  <si>
    <t>based on PLC billing month</t>
  </si>
  <si>
    <r>
      <t xml:space="preserve">AS </t>
    </r>
    <r>
      <rPr>
        <sz val="11"/>
        <color theme="1"/>
        <rFont val="Calibri"/>
        <family val="2"/>
        <scheme val="minor"/>
      </rPr>
      <t xml:space="preserve">                                            Gr1/2</t>
    </r>
  </si>
  <si>
    <t>Gr4</t>
  </si>
  <si>
    <r>
      <t xml:space="preserve">BA                                             </t>
    </r>
    <r>
      <rPr>
        <sz val="11"/>
        <rFont val="Calibri"/>
        <family val="2"/>
        <scheme val="minor"/>
      </rPr>
      <t>Gr1/2</t>
    </r>
  </si>
  <si>
    <r>
      <t xml:space="preserve">BI                                             </t>
    </r>
    <r>
      <rPr>
        <sz val="11"/>
        <color theme="1"/>
        <rFont val="Calibri"/>
        <family val="2"/>
        <scheme val="minor"/>
      </rPr>
      <t>Gr1/2</t>
    </r>
  </si>
  <si>
    <r>
      <t xml:space="preserve">CE                                           </t>
    </r>
    <r>
      <rPr>
        <sz val="11"/>
        <color theme="1"/>
        <rFont val="Calibri"/>
        <family val="2"/>
        <scheme val="minor"/>
      </rPr>
      <t xml:space="preserve">  Gr1/2</t>
    </r>
  </si>
  <si>
    <r>
      <t xml:space="preserve">CO                                            </t>
    </r>
    <r>
      <rPr>
        <sz val="11"/>
        <color theme="1"/>
        <rFont val="Calibri"/>
        <family val="2"/>
        <scheme val="minor"/>
      </rPr>
      <t xml:space="preserve"> Gr1/2</t>
    </r>
  </si>
  <si>
    <r>
      <t xml:space="preserve">FI                                             </t>
    </r>
    <r>
      <rPr>
        <sz val="11"/>
        <color theme="1"/>
        <rFont val="Calibri"/>
        <family val="2"/>
        <scheme val="minor"/>
      </rPr>
      <t>Gr1/2</t>
    </r>
  </si>
  <si>
    <r>
      <t xml:space="preserve">HE                                            </t>
    </r>
    <r>
      <rPr>
        <sz val="11"/>
        <color theme="1"/>
        <rFont val="Calibri"/>
        <family val="2"/>
        <scheme val="minor"/>
      </rPr>
      <t xml:space="preserve"> Gr1/2</t>
    </r>
  </si>
  <si>
    <r>
      <t xml:space="preserve">LO                                             </t>
    </r>
    <r>
      <rPr>
        <sz val="11"/>
        <color theme="1"/>
        <rFont val="Calibri"/>
        <family val="2"/>
        <scheme val="minor"/>
      </rPr>
      <t>Gr1/2</t>
    </r>
  </si>
  <si>
    <r>
      <t xml:space="preserve">SP                                             </t>
    </r>
    <r>
      <rPr>
        <sz val="11"/>
        <color theme="1"/>
        <rFont val="Calibri"/>
        <family val="2"/>
        <scheme val="minor"/>
      </rPr>
      <t>Gr1/2</t>
    </r>
  </si>
  <si>
    <r>
      <t xml:space="preserve">R                                             </t>
    </r>
    <r>
      <rPr>
        <sz val="11"/>
        <color theme="1"/>
        <rFont val="Calibri"/>
        <family val="2"/>
        <scheme val="minor"/>
      </rPr>
      <t>Gr1/2</t>
    </r>
  </si>
  <si>
    <t>WASTE grade</t>
  </si>
  <si>
    <t>Species                          HBS Grades</t>
  </si>
  <si>
    <t>once Scaling Data spreadsheet received, open &amp; do Custom Sort: Scale Year (Z to A), Scale Month (Z to A), Species Code (A to Z), &amp; Grade (A to Z)</t>
  </si>
  <si>
    <t>HBS Billing Report query dates to use in request for Step 7</t>
  </si>
  <si>
    <t>copy all rows in csv file's columns A to M into the "HBS Billing data" sheet (3rd tab below) which has headers for this data</t>
  </si>
  <si>
    <t>copy all rows in columns A to J into this "HBS Scaling data" sheet (2nd tab below).  If also using billing data, continue; otherwise, go to step 9.</t>
  </si>
  <si>
    <t>TO date is one month after Primary Logging Complete (PLC) date</t>
  </si>
  <si>
    <t>(FROM &amp; TO formulas in B6, F6 &amp; G6 may need to be reduced to 30, if there is a 0 or 2 month gap between FROM &amp; TO values)</t>
  </si>
  <si>
    <t>highlight all HBS grades 1 &amp; 2 Volume (m3) then enter/paste sum (shown at bottom of "HBS data" sheet - click to copy) into "CP Blk Calculations"</t>
  </si>
  <si>
    <t>CP ?? Block ??  RU ??</t>
  </si>
  <si>
    <t>Total</t>
  </si>
  <si>
    <t>Unavoidable</t>
  </si>
  <si>
    <t xml:space="preserve">11. WASTE Gr 2 and Gr 4 values are auto-added together (Total, column B), </t>
  </si>
  <si>
    <t xml:space="preserve">12. species percent is then calculated as a percentage of the total volume (total in B58 should be 100%), </t>
  </si>
  <si>
    <t xml:space="preserve"> sheet's column B for the WASTE Gr 2 row of the specific species (for AS, cell B28, etc.)</t>
  </si>
  <si>
    <t>highlight all HBS grade 4 Volume (m3) then enter sum in column B for the WASTE Gr 4 row of the specific species (for AS, cell B29, etc.)</t>
  </si>
  <si>
    <t xml:space="preserve">  - page down until find link to "Interior District Averages Waste Volumes" (PDF)</t>
  </si>
  <si>
    <t>Forest Residue and Waste</t>
  </si>
  <si>
    <t>check if updated at link:</t>
  </si>
  <si>
    <t>9. in "HBS Scaling data" and/or "HBS Billing data" sheets, filter data by individual species then by each WASTE grade group (1&amp;2; 4)</t>
  </si>
  <si>
    <t>15. in WASTE app, enter the calculated m3 waste by species and grade as calculated (column D - green highlighted header)</t>
  </si>
  <si>
    <t xml:space="preserve">If adjustments required, make changes in formulas in B8 if using Scaling Data or F8 and G8 if using Billing Data. </t>
  </si>
  <si>
    <t>5. Gr 1&amp;2 Benchmark (B20) will also auto-calculate</t>
  </si>
  <si>
    <r>
      <t>add filter to row 1; filter on Scale Year;  select year(s) for a single 12 month period based on Scaling "years logged To &amp; From"</t>
    </r>
    <r>
      <rPr>
        <sz val="9"/>
        <color theme="1"/>
        <rFont val="Calibri"/>
        <family val="2"/>
        <scheme val="minor"/>
      </rPr>
      <t xml:space="preserve"> (B8 &amp; C8 to B12 &amp; C12),</t>
    </r>
  </si>
  <si>
    <t>set 12 month timeframe for query based on PLC date - using Billing "years logged To &amp; From" (F8 &amp; G8 to F12 &amp; G12) - also see example above</t>
  </si>
  <si>
    <t>NOTE:  This calculator is provided as a tool only and does not guarantee an approvable WASTE submission.  Before doing all outstanding WASTE calculations, please do one submission to see if it gets approved and billed.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</si>
</sst>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"/>
    <numFmt numFmtId="165" formatCode="0.0000%"/>
    <numFmt numFmtId="166" formatCode="yyyy/mm"/>
    <numFmt numFmtId="167" formatCode="yyyy/mm/dd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i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0C0C0"/>
        <bgColor rgb="FFC0C0C0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6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" fillId="0" borderId="0" xfId="0" applyFont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165" fontId="3" fillId="0" borderId="6" xfId="0" applyNumberFormat="1" applyFont="1" applyBorder="1"/>
    <xf numFmtId="164" fontId="0" fillId="0" borderId="6" xfId="0" applyNumberFormat="1" applyBorder="1"/>
    <xf numFmtId="165" fontId="3" fillId="0" borderId="9" xfId="0" applyNumberFormat="1" applyFont="1" applyBorder="1"/>
    <xf numFmtId="164" fontId="0" fillId="0" borderId="9" xfId="0" applyNumberFormat="1" applyBorder="1"/>
    <xf numFmtId="0" fontId="0" fillId="0" borderId="11" xfId="0" applyBorder="1" applyAlignment="1">
      <alignment horizontal="right"/>
    </xf>
    <xf numFmtId="165" fontId="3" fillId="0" borderId="12" xfId="0" applyNumberFormat="1" applyFont="1" applyBorder="1"/>
    <xf numFmtId="164" fontId="0" fillId="0" borderId="12" xfId="0" applyNumberFormat="1" applyBorder="1"/>
    <xf numFmtId="165" fontId="0" fillId="0" borderId="9" xfId="0" applyNumberFormat="1" applyBorder="1"/>
    <xf numFmtId="165" fontId="0" fillId="0" borderId="12" xfId="0" applyNumberFormat="1" applyBorder="1"/>
    <xf numFmtId="10" fontId="0" fillId="0" borderId="1" xfId="0" applyNumberFormat="1" applyBorder="1"/>
    <xf numFmtId="166" fontId="0" fillId="0" borderId="0" xfId="0" applyNumberFormat="1"/>
    <xf numFmtId="0" fontId="6" fillId="0" borderId="0" xfId="0" applyFont="1"/>
    <xf numFmtId="0" fontId="0" fillId="3" borderId="0" xfId="0" applyFill="1"/>
    <xf numFmtId="0" fontId="0" fillId="0" borderId="6" xfId="0" applyBorder="1" applyProtection="1">
      <protection locked="0"/>
    </xf>
    <xf numFmtId="0" fontId="0" fillId="0" borderId="9" xfId="0" applyBorder="1" applyProtection="1">
      <protection locked="0"/>
    </xf>
    <xf numFmtId="0" fontId="3" fillId="0" borderId="6" xfId="0" applyFont="1" applyBorder="1" applyProtection="1">
      <protection locked="0"/>
    </xf>
    <xf numFmtId="0" fontId="3" fillId="0" borderId="9" xfId="0" applyFont="1" applyBorder="1" applyProtection="1">
      <protection locked="0"/>
    </xf>
    <xf numFmtId="166" fontId="0" fillId="0" borderId="0" xfId="0" applyNumberFormat="1" applyProtection="1">
      <protection locked="0"/>
    </xf>
    <xf numFmtId="0" fontId="0" fillId="2" borderId="0" xfId="0" applyFill="1" applyAlignment="1" applyProtection="1">
      <alignment horizontal="center"/>
      <protection locked="0"/>
    </xf>
    <xf numFmtId="2" fontId="0" fillId="2" borderId="0" xfId="0" applyNumberFormat="1" applyFill="1" applyAlignment="1" applyProtection="1">
      <alignment horizontal="center"/>
      <protection locked="0"/>
    </xf>
    <xf numFmtId="0" fontId="7" fillId="0" borderId="0" xfId="0" applyFont="1"/>
    <xf numFmtId="0" fontId="9" fillId="0" borderId="0" xfId="0" applyFont="1"/>
    <xf numFmtId="0" fontId="8" fillId="3" borderId="0" xfId="0" applyFont="1" applyFill="1"/>
    <xf numFmtId="0" fontId="9" fillId="3" borderId="0" xfId="0" applyFont="1" applyFill="1"/>
    <xf numFmtId="14" fontId="9" fillId="3" borderId="0" xfId="0" applyNumberFormat="1" applyFont="1" applyFill="1"/>
    <xf numFmtId="0" fontId="1" fillId="2" borderId="0" xfId="0" applyFont="1" applyFill="1" applyProtection="1">
      <protection locked="0"/>
    </xf>
    <xf numFmtId="164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0" fontId="0" fillId="5" borderId="0" xfId="0" applyFill="1" applyAlignment="1">
      <alignment horizontal="center"/>
    </xf>
    <xf numFmtId="164" fontId="0" fillId="5" borderId="0" xfId="0" applyNumberFormat="1" applyFill="1"/>
    <xf numFmtId="0" fontId="1" fillId="4" borderId="3" xfId="0" applyFont="1" applyFill="1" applyBorder="1"/>
    <xf numFmtId="164" fontId="0" fillId="6" borderId="0" xfId="0" applyNumberFormat="1" applyFill="1" applyAlignment="1">
      <alignment horizontal="center"/>
    </xf>
    <xf numFmtId="164" fontId="0" fillId="6" borderId="1" xfId="0" applyNumberFormat="1" applyFill="1" applyBorder="1"/>
    <xf numFmtId="0" fontId="0" fillId="0" borderId="0" xfId="0" applyProtection="1">
      <protection locked="0"/>
    </xf>
    <xf numFmtId="0" fontId="0" fillId="0" borderId="0" xfId="0" applyAlignment="1">
      <alignment horizontal="right"/>
    </xf>
    <xf numFmtId="0" fontId="10" fillId="3" borderId="0" xfId="1" applyFont="1" applyFill="1"/>
    <xf numFmtId="0" fontId="0" fillId="3" borderId="0" xfId="0" applyFill="1" applyProtection="1">
      <protection locked="0"/>
    </xf>
    <xf numFmtId="0" fontId="11" fillId="7" borderId="14" xfId="0" applyFont="1" applyFill="1" applyBorder="1" applyAlignment="1">
      <alignment horizontal="center" vertical="center"/>
    </xf>
    <xf numFmtId="0" fontId="11" fillId="7" borderId="14" xfId="0" applyFont="1" applyFill="1" applyBorder="1" applyAlignment="1" applyProtection="1">
      <alignment horizontal="center" vertical="center"/>
      <protection locked="0"/>
    </xf>
    <xf numFmtId="0" fontId="12" fillId="0" borderId="15" xfId="0" applyFont="1" applyBorder="1" applyAlignment="1" applyProtection="1">
      <alignment vertical="center" wrapText="1"/>
      <protection locked="0"/>
    </xf>
    <xf numFmtId="0" fontId="12" fillId="0" borderId="15" xfId="0" applyFont="1" applyBorder="1" applyAlignment="1" applyProtection="1">
      <alignment horizontal="right" vertical="center" wrapText="1"/>
      <protection locked="0"/>
    </xf>
    <xf numFmtId="0" fontId="1" fillId="0" borderId="5" xfId="0" applyFont="1" applyBorder="1" applyProtection="1">
      <protection locked="0"/>
    </xf>
    <xf numFmtId="0" fontId="4" fillId="0" borderId="5" xfId="0" applyFont="1" applyBorder="1" applyProtection="1">
      <protection locked="0"/>
    </xf>
    <xf numFmtId="167" fontId="0" fillId="2" borderId="0" xfId="0" applyNumberFormat="1" applyFill="1" applyProtection="1">
      <protection locked="0"/>
    </xf>
    <xf numFmtId="167" fontId="0" fillId="0" borderId="0" xfId="0" applyNumberFormat="1" applyProtection="1">
      <protection locked="0"/>
    </xf>
    <xf numFmtId="0" fontId="9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4" fillId="0" borderId="0" xfId="0" applyFont="1"/>
    <xf numFmtId="166" fontId="0" fillId="3" borderId="0" xfId="0" applyNumberFormat="1" applyFill="1" applyProtection="1">
      <protection locked="0"/>
    </xf>
    <xf numFmtId="166" fontId="0" fillId="3" borderId="0" xfId="0" applyNumberFormat="1" applyFill="1"/>
    <xf numFmtId="0" fontId="0" fillId="0" borderId="8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10" xfId="0" applyBorder="1" applyAlignment="1">
      <alignment horizontal="right"/>
    </xf>
    <xf numFmtId="0" fontId="0" fillId="0" borderId="13" xfId="0" applyBorder="1" applyAlignment="1">
      <alignment horizontal="right"/>
    </xf>
    <xf numFmtId="0" fontId="3" fillId="0" borderId="7" xfId="0" applyFont="1" applyBorder="1" applyAlignment="1">
      <alignment horizontal="right"/>
    </xf>
    <xf numFmtId="0" fontId="3" fillId="0" borderId="10" xfId="0" applyFont="1" applyBorder="1" applyAlignment="1">
      <alignment horizontal="right"/>
    </xf>
    <xf numFmtId="0" fontId="13" fillId="3" borderId="0" xfId="0" applyFont="1" applyFill="1" applyAlignment="1">
      <alignment horizontal="left"/>
    </xf>
    <xf numFmtId="167" fontId="0" fillId="0" borderId="0" xfId="0" applyNumberFormat="1"/>
    <xf numFmtId="0" fontId="5" fillId="0" borderId="0" xfId="1"/>
    <xf numFmtId="0" fontId="10" fillId="0" borderId="0" xfId="1" applyFont="1" applyFill="1"/>
    <xf numFmtId="0" fontId="0" fillId="0" borderId="12" xfId="0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138495</xdr:colOff>
      <xdr:row>6</xdr:row>
      <xdr:rowOff>161953</xdr:rowOff>
    </xdr:from>
    <xdr:ext cx="2000548" cy="718466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ABF1CF98-60DB-0B94-C831-A75DCB132E4A}"/>
            </a:ext>
          </a:extLst>
        </xdr:cNvPr>
        <xdr:cNvSpPr/>
      </xdr:nvSpPr>
      <xdr:spPr>
        <a:xfrm>
          <a:off x="8795662" y="923953"/>
          <a:ext cx="2000548" cy="71846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40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Example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9525</xdr:colOff>
      <xdr:row>9</xdr:row>
      <xdr:rowOff>38100</xdr:rowOff>
    </xdr:from>
    <xdr:to>
      <xdr:col>31</xdr:col>
      <xdr:colOff>40656</xdr:colOff>
      <xdr:row>16</xdr:row>
      <xdr:rowOff>65862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AF5F8B0-2FE1-4EDF-85AD-F822D8904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564225" y="1752600"/>
          <a:ext cx="4298331" cy="1361262"/>
        </a:xfrm>
        <a:prstGeom prst="rect">
          <a:avLst/>
        </a:prstGeom>
      </xdr:spPr>
    </xdr:pic>
    <xdr:clientData/>
  </xdr:twoCellAnchor>
  <xdr:twoCellAnchor editAs="oneCell">
    <xdr:from>
      <xdr:col>21</xdr:col>
      <xdr:colOff>590550</xdr:colOff>
      <xdr:row>0</xdr:row>
      <xdr:rowOff>47625</xdr:rowOff>
    </xdr:from>
    <xdr:to>
      <xdr:col>33</xdr:col>
      <xdr:colOff>304800</xdr:colOff>
      <xdr:row>9</xdr:row>
      <xdr:rowOff>9247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2E298CD-8C8C-C8BD-0278-72F2E76D6E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316450" y="47625"/>
          <a:ext cx="7029450" cy="16761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2.gov.bc.ca/gov/content/industry/forestry/competitive-forest-industry/timber-pricing/forest-residue-waste" TargetMode="External"/><Relationship Id="rId2" Type="http://schemas.openxmlformats.org/officeDocument/2006/relationships/hyperlink" Target="https://www2.gov.bc.ca/gov/content/industry/forestry/competitive-forest-industry/timber-pricing/forest-residue-waste" TargetMode="External"/><Relationship Id="rId1" Type="http://schemas.openxmlformats.org/officeDocument/2006/relationships/hyperlink" Target="https://www2.gov.bc.ca/assets/gov/farming-natural-resources-and-industry/forestry/timber-pricing/residue-and-waste/bec_zones_sept_22.pdf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for.gov.bc.ca/ftp/DCC/external/!publish/Woodlots/Woodlot%20Data%20Integrity/DCC%20Woodlot%20expired%20CPs%20backlog%20WASTE%20Process%20Apr%206,%202023.pdf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2.gov.bc.ca/gov/content/industry/forestry/competitive-forest-industry/timber-pricing/forest-residue-waste" TargetMode="External"/><Relationship Id="rId2" Type="http://schemas.openxmlformats.org/officeDocument/2006/relationships/hyperlink" Target="https://www2.gov.bc.ca/gov/content/industry/forestry/competitive-forest-industry/timber-pricing/forest-residue-waste" TargetMode="External"/><Relationship Id="rId1" Type="http://schemas.openxmlformats.org/officeDocument/2006/relationships/hyperlink" Target="https://www2.gov.bc.ca/assets/gov/farming-natural-resources-and-industry/forestry/timber-pricing/residue-and-waste/bec_zones_sept_22.pdf" TargetMode="External"/><Relationship Id="rId5" Type="http://schemas.openxmlformats.org/officeDocument/2006/relationships/drawing" Target="../drawings/drawing2.xml"/><Relationship Id="rId4" Type="http://schemas.openxmlformats.org/officeDocument/2006/relationships/hyperlink" Target="https://www.for.gov.bc.ca/ftp/DCC/external/!publish/Woodlots/Woodlot%20Data%20Integrity/DCC%20Woodlot%20expired%20CPs%20backlog%20WASTE%20Process%20Apr%206,%202023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2.gov.bc.ca/gov/content/industry/forestry/competitive-forest-industry/timber-pricing/forest-residue-waste" TargetMode="External"/><Relationship Id="rId2" Type="http://schemas.openxmlformats.org/officeDocument/2006/relationships/hyperlink" Target="https://www2.gov.bc.ca/gov/content/industry/forestry/competitive-forest-industry/timber-pricing/forest-residue-waste" TargetMode="External"/><Relationship Id="rId1" Type="http://schemas.openxmlformats.org/officeDocument/2006/relationships/hyperlink" Target="https://www2.gov.bc.ca/assets/gov/farming-natural-resources-and-industry/forestry/timber-pricing/residue-and-waste/bec_zones_sept_22.pdf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s://www.for.gov.bc.ca/ftp/DCC/external/!publish/Woodlots/Woodlot%20Data%20Integrity/DCC%20Woodlot%20expired%20CPs%20backlog%20WASTE%20Process%20Apr%206,%20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2B138-5B00-49B0-A6D1-45C96CB04253}">
  <dimension ref="A1:W60"/>
  <sheetViews>
    <sheetView tabSelected="1" topLeftCell="A14" zoomScale="90" zoomScaleNormal="90" workbookViewId="0">
      <selection activeCell="K45" sqref="K45"/>
    </sheetView>
  </sheetViews>
  <sheetFormatPr defaultRowHeight="15" x14ac:dyDescent="0.25"/>
  <cols>
    <col min="1" max="1" width="29.42578125" customWidth="1"/>
    <col min="2" max="2" width="11.85546875" customWidth="1"/>
    <col min="3" max="3" width="12.140625" customWidth="1"/>
    <col min="4" max="4" width="13.7109375" customWidth="1"/>
    <col min="5" max="5" width="12.7109375" customWidth="1"/>
    <col min="6" max="6" width="10.42578125" customWidth="1"/>
    <col min="7" max="7" width="11.85546875" customWidth="1"/>
    <col min="8" max="8" width="13.7109375" customWidth="1"/>
    <col min="9" max="9" width="14" customWidth="1"/>
    <col min="10" max="10" width="21" customWidth="1"/>
    <col min="11" max="12" width="11" customWidth="1"/>
    <col min="13" max="13" width="9.7109375" customWidth="1"/>
    <col min="14" max="14" width="12.5703125" customWidth="1"/>
    <col min="16" max="16" width="9.85546875" customWidth="1"/>
    <col min="17" max="17" width="13.7109375" customWidth="1"/>
    <col min="18" max="18" width="9.140625" customWidth="1"/>
    <col min="19" max="19" width="14.7109375" customWidth="1"/>
    <col min="20" max="20" width="9.140625" customWidth="1"/>
  </cols>
  <sheetData>
    <row r="1" spans="1:23" x14ac:dyDescent="0.25">
      <c r="A1" t="s">
        <v>115</v>
      </c>
    </row>
    <row r="3" spans="1:23" x14ac:dyDescent="0.25">
      <c r="A3" s="32" t="s">
        <v>99</v>
      </c>
      <c r="B3" t="s">
        <v>36</v>
      </c>
      <c r="C3" t="s">
        <v>41</v>
      </c>
      <c r="J3" s="29" t="s">
        <v>40</v>
      </c>
      <c r="K3" s="30" t="s">
        <v>36</v>
      </c>
      <c r="L3" s="30" t="s">
        <v>41</v>
      </c>
      <c r="M3" s="30"/>
      <c r="N3" s="3" t="s">
        <v>93</v>
      </c>
      <c r="O3" s="30"/>
      <c r="P3" s="30"/>
      <c r="Q3" s="19"/>
      <c r="R3" s="19"/>
      <c r="S3" s="19"/>
      <c r="T3" s="19"/>
    </row>
    <row r="4" spans="1:23" x14ac:dyDescent="0.25">
      <c r="A4" s="3" t="s">
        <v>72</v>
      </c>
      <c r="B4" s="50">
        <v>32874</v>
      </c>
      <c r="C4" s="50">
        <v>34608</v>
      </c>
      <c r="D4" s="54" t="s">
        <v>77</v>
      </c>
      <c r="J4" s="29" t="s">
        <v>35</v>
      </c>
      <c r="K4" s="31">
        <v>42397</v>
      </c>
      <c r="L4" s="31">
        <v>43840</v>
      </c>
      <c r="M4" s="30"/>
      <c r="N4" s="19" t="s">
        <v>39</v>
      </c>
      <c r="O4" s="30" t="s">
        <v>38</v>
      </c>
      <c r="P4" s="30" t="s">
        <v>37</v>
      </c>
      <c r="Q4" s="19"/>
      <c r="R4" s="19"/>
      <c r="S4" s="19"/>
      <c r="T4" s="19"/>
    </row>
    <row r="5" spans="1:23" x14ac:dyDescent="0.25">
      <c r="A5" s="3"/>
      <c r="B5" s="51"/>
      <c r="C5" s="51"/>
      <c r="J5" s="29"/>
      <c r="K5" s="31"/>
      <c r="L5" s="31"/>
      <c r="M5" s="30"/>
      <c r="N5" s="19"/>
      <c r="O5" s="30"/>
      <c r="P5" s="30"/>
      <c r="Q5" s="19"/>
      <c r="R5" s="19"/>
      <c r="S5" s="19"/>
      <c r="T5" s="19"/>
    </row>
    <row r="6" spans="1:23" x14ac:dyDescent="0.25">
      <c r="A6" s="3" t="s">
        <v>74</v>
      </c>
      <c r="E6" s="3" t="s">
        <v>73</v>
      </c>
      <c r="J6" s="29"/>
      <c r="K6" s="19"/>
      <c r="L6" s="63" t="s">
        <v>75</v>
      </c>
      <c r="M6" s="19"/>
      <c r="N6" s="19"/>
      <c r="O6" s="55">
        <f>P6-365+31</f>
        <v>43537</v>
      </c>
      <c r="P6" s="55">
        <f>$L$4+31</f>
        <v>43871</v>
      </c>
      <c r="Q6" s="27" t="s">
        <v>78</v>
      </c>
      <c r="R6" s="19"/>
      <c r="S6" s="19"/>
      <c r="T6" s="19"/>
    </row>
    <row r="7" spans="1:23" x14ac:dyDescent="0.25">
      <c r="A7" s="41" t="s">
        <v>39</v>
      </c>
      <c r="B7" t="s">
        <v>38</v>
      </c>
      <c r="C7" t="s">
        <v>37</v>
      </c>
      <c r="E7" t="s">
        <v>39</v>
      </c>
      <c r="F7" t="s">
        <v>38</v>
      </c>
      <c r="G7" t="s">
        <v>37</v>
      </c>
      <c r="J7" s="30"/>
      <c r="K7" s="19"/>
      <c r="L7" s="63" t="s">
        <v>76</v>
      </c>
      <c r="M7" s="19"/>
      <c r="N7" s="19"/>
      <c r="O7" s="56">
        <f>IF((O6-365)&lt;$B$4,$B$4,O6-365)</f>
        <v>43172</v>
      </c>
      <c r="P7" s="56">
        <f>P6-365</f>
        <v>43506</v>
      </c>
      <c r="Q7" s="19"/>
      <c r="R7" s="19"/>
      <c r="S7" s="19"/>
      <c r="T7" s="19"/>
    </row>
    <row r="8" spans="1:23" x14ac:dyDescent="0.25">
      <c r="A8" s="53" t="s">
        <v>75</v>
      </c>
      <c r="B8" s="24">
        <f>C8-365+31</f>
        <v>34274</v>
      </c>
      <c r="C8" s="17">
        <f>$C$4</f>
        <v>34608</v>
      </c>
      <c r="D8" s="27" t="s">
        <v>44</v>
      </c>
      <c r="F8" s="24">
        <f>G8-365+31</f>
        <v>34305</v>
      </c>
      <c r="G8" s="24">
        <f>$C$4+31</f>
        <v>34639</v>
      </c>
      <c r="H8" s="27" t="s">
        <v>78</v>
      </c>
      <c r="J8" s="30"/>
      <c r="K8" s="30"/>
      <c r="L8" s="30"/>
      <c r="M8" s="30"/>
      <c r="N8" s="19"/>
      <c r="O8" s="56">
        <f t="shared" ref="O8:O10" si="0">IF((O7-365)&lt;$B$4,$B$4,O7-365)</f>
        <v>42807</v>
      </c>
      <c r="P8" s="56">
        <f t="shared" ref="P8:P10" si="1">P7-365</f>
        <v>43141</v>
      </c>
      <c r="Q8" s="19"/>
      <c r="R8" s="19"/>
      <c r="S8" s="19"/>
      <c r="T8" s="19"/>
    </row>
    <row r="9" spans="1:23" x14ac:dyDescent="0.25">
      <c r="A9" s="53" t="s">
        <v>76</v>
      </c>
      <c r="B9" s="17">
        <f>IF((B8-365)&lt;$B$4,$B$4,B8-365)</f>
        <v>33909</v>
      </c>
      <c r="C9" s="17">
        <f>C8-365</f>
        <v>34243</v>
      </c>
      <c r="F9" s="17">
        <f>IF((F8-365)&lt;$B$4,$B$4,F8-365)</f>
        <v>33940</v>
      </c>
      <c r="G9" s="17">
        <f>G8-365</f>
        <v>34274</v>
      </c>
      <c r="J9" s="30"/>
      <c r="K9" s="30"/>
      <c r="L9" s="30"/>
      <c r="M9" s="30"/>
      <c r="N9" s="19"/>
      <c r="O9" s="56">
        <f t="shared" si="0"/>
        <v>42442</v>
      </c>
      <c r="P9" s="56">
        <f t="shared" si="1"/>
        <v>42776</v>
      </c>
      <c r="Q9" s="19"/>
      <c r="R9" s="19"/>
      <c r="S9" s="19"/>
      <c r="T9" s="19"/>
    </row>
    <row r="10" spans="1:23" x14ac:dyDescent="0.25">
      <c r="A10" s="52"/>
      <c r="B10" s="17">
        <f t="shared" ref="B10:B12" si="2">IF((B9-365)&lt;$B$4,$B$4,B9-365)</f>
        <v>33544</v>
      </c>
      <c r="C10" s="17">
        <f t="shared" ref="C10:C12" si="3">C9-365</f>
        <v>33878</v>
      </c>
      <c r="F10" s="17">
        <f t="shared" ref="F10:F12" si="4">IF((F9-365)&lt;$B$4,$B$4,F9-365)</f>
        <v>33575</v>
      </c>
      <c r="G10" s="17">
        <f t="shared" ref="G10:G12" si="5">G9-365</f>
        <v>33909</v>
      </c>
      <c r="J10" s="28"/>
      <c r="K10" s="30"/>
      <c r="L10" s="30"/>
      <c r="M10" s="30"/>
      <c r="N10" s="19"/>
      <c r="O10" s="56">
        <f t="shared" si="0"/>
        <v>42077</v>
      </c>
      <c r="P10" s="56">
        <f t="shared" si="1"/>
        <v>42411</v>
      </c>
      <c r="Q10" s="19"/>
      <c r="R10" s="19"/>
      <c r="S10" s="19"/>
      <c r="T10" s="19"/>
      <c r="V10" s="17"/>
      <c r="W10" s="17"/>
    </row>
    <row r="11" spans="1:23" x14ac:dyDescent="0.25">
      <c r="B11" s="17">
        <f t="shared" si="2"/>
        <v>33179</v>
      </c>
      <c r="C11" s="17">
        <f t="shared" si="3"/>
        <v>33513</v>
      </c>
      <c r="F11" s="17">
        <f t="shared" si="4"/>
        <v>33210</v>
      </c>
      <c r="G11" s="17">
        <f t="shared" si="5"/>
        <v>33544</v>
      </c>
      <c r="J11" s="19"/>
      <c r="K11" s="19"/>
      <c r="L11" s="19"/>
      <c r="M11" s="19"/>
      <c r="O11" s="30" t="s">
        <v>96</v>
      </c>
      <c r="P11" s="19"/>
      <c r="Q11" s="19"/>
      <c r="R11" s="19"/>
      <c r="S11" s="19"/>
      <c r="T11" s="19"/>
      <c r="V11" s="17"/>
      <c r="W11" s="17"/>
    </row>
    <row r="12" spans="1:23" x14ac:dyDescent="0.25">
      <c r="B12" s="17">
        <f t="shared" si="2"/>
        <v>32874</v>
      </c>
      <c r="C12" s="17">
        <f t="shared" si="3"/>
        <v>33148</v>
      </c>
      <c r="F12" s="17">
        <f t="shared" si="4"/>
        <v>32874</v>
      </c>
      <c r="G12" s="17">
        <f t="shared" si="5"/>
        <v>33179</v>
      </c>
      <c r="J12" s="19"/>
      <c r="K12" s="19"/>
      <c r="L12" s="19"/>
      <c r="M12" s="19"/>
      <c r="N12" s="19"/>
      <c r="O12" s="30" t="s">
        <v>50</v>
      </c>
      <c r="P12" s="19"/>
      <c r="Q12" s="19"/>
      <c r="R12" s="19"/>
      <c r="S12" s="19"/>
      <c r="T12" s="19"/>
      <c r="V12" s="17"/>
      <c r="W12" s="17"/>
    </row>
    <row r="13" spans="1:23" x14ac:dyDescent="0.25">
      <c r="A13" s="18" t="s">
        <v>97</v>
      </c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V13" s="17"/>
      <c r="W13" s="17"/>
    </row>
    <row r="14" spans="1:23" x14ac:dyDescent="0.25">
      <c r="J14" s="29" t="s">
        <v>22</v>
      </c>
      <c r="K14" s="19"/>
      <c r="L14" s="19"/>
      <c r="M14" s="19"/>
      <c r="N14" s="19"/>
      <c r="O14" s="19"/>
      <c r="P14" s="19"/>
      <c r="Q14" s="19"/>
      <c r="R14" s="19"/>
      <c r="S14" s="19"/>
      <c r="T14" s="19"/>
      <c r="V14" s="24"/>
      <c r="W14" s="24"/>
    </row>
    <row r="15" spans="1:23" x14ac:dyDescent="0.25">
      <c r="D15" t="s">
        <v>48</v>
      </c>
      <c r="F15" s="18"/>
      <c r="J15" s="30" t="s">
        <v>69</v>
      </c>
      <c r="K15" s="19"/>
      <c r="L15" s="19"/>
      <c r="M15" s="19"/>
      <c r="N15" s="19"/>
      <c r="O15" s="19"/>
      <c r="P15" s="19"/>
      <c r="Q15" s="19"/>
      <c r="R15" s="19"/>
      <c r="S15" s="19"/>
      <c r="T15" s="19"/>
    </row>
    <row r="16" spans="1:23" x14ac:dyDescent="0.25">
      <c r="A16" t="s">
        <v>1</v>
      </c>
      <c r="B16" s="25" t="s">
        <v>21</v>
      </c>
      <c r="D16" t="s">
        <v>47</v>
      </c>
      <c r="E16" s="33"/>
      <c r="F16" s="18"/>
      <c r="J16" s="30" t="s">
        <v>53</v>
      </c>
      <c r="K16" s="19"/>
      <c r="L16" s="19"/>
      <c r="M16" s="19"/>
      <c r="N16" s="19"/>
      <c r="O16" s="19"/>
      <c r="P16" s="19"/>
      <c r="Q16" s="19"/>
      <c r="R16" s="19"/>
      <c r="S16" s="19"/>
      <c r="T16" s="19"/>
    </row>
    <row r="17" spans="1:20" x14ac:dyDescent="0.25">
      <c r="A17" t="s">
        <v>7</v>
      </c>
      <c r="B17" s="26"/>
      <c r="E17" t="s">
        <v>45</v>
      </c>
      <c r="F17" s="18"/>
      <c r="H17" s="64"/>
      <c r="J17" s="19"/>
      <c r="K17" s="42" t="s">
        <v>43</v>
      </c>
      <c r="L17" s="19"/>
      <c r="M17" s="19"/>
      <c r="N17" s="19" t="s">
        <v>108</v>
      </c>
      <c r="O17" s="19"/>
      <c r="P17" s="65" t="s">
        <v>107</v>
      </c>
      <c r="Q17" s="19"/>
      <c r="R17" s="19"/>
      <c r="S17" s="19"/>
      <c r="T17" s="19"/>
    </row>
    <row r="18" spans="1:20" x14ac:dyDescent="0.25">
      <c r="A18" t="s">
        <v>4</v>
      </c>
      <c r="B18" s="25"/>
      <c r="D18" t="s">
        <v>2</v>
      </c>
      <c r="E18" s="34"/>
      <c r="F18" s="18"/>
      <c r="J18" s="30" t="s">
        <v>42</v>
      </c>
      <c r="K18" s="19"/>
      <c r="L18" s="19"/>
      <c r="M18" s="19"/>
      <c r="N18" s="19"/>
      <c r="O18" s="19"/>
      <c r="P18" s="19"/>
      <c r="Q18" s="19"/>
      <c r="R18" s="19"/>
      <c r="S18" s="19"/>
      <c r="T18" s="19"/>
    </row>
    <row r="19" spans="1:20" x14ac:dyDescent="0.25">
      <c r="A19" t="s">
        <v>52</v>
      </c>
      <c r="B19" s="25"/>
      <c r="D19" t="s">
        <v>3</v>
      </c>
      <c r="E19" s="34"/>
      <c r="F19" s="18"/>
      <c r="J19" s="19"/>
      <c r="K19" s="65" t="s">
        <v>34</v>
      </c>
      <c r="L19" s="19"/>
      <c r="M19" s="19" t="s">
        <v>106</v>
      </c>
      <c r="N19" s="19"/>
      <c r="O19" s="19"/>
      <c r="P19" s="19"/>
      <c r="Q19" s="19"/>
      <c r="R19" s="19"/>
      <c r="S19" s="30"/>
      <c r="T19" s="19"/>
    </row>
    <row r="20" spans="1:20" x14ac:dyDescent="0.25">
      <c r="A20" t="s">
        <v>11</v>
      </c>
      <c r="B20" s="1">
        <f>B19*B17</f>
        <v>0</v>
      </c>
      <c r="D20" t="s">
        <v>14</v>
      </c>
      <c r="E20" s="34"/>
      <c r="J20" s="30" t="s">
        <v>54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</row>
    <row r="21" spans="1:20" x14ac:dyDescent="0.25">
      <c r="J21" s="19"/>
      <c r="K21" s="30" t="s">
        <v>111</v>
      </c>
      <c r="L21" s="19"/>
      <c r="M21" s="19"/>
      <c r="N21" s="19"/>
      <c r="O21" s="19"/>
      <c r="P21" s="19"/>
      <c r="Q21" s="19"/>
      <c r="R21" s="19"/>
      <c r="S21" s="19"/>
      <c r="T21" s="19"/>
    </row>
    <row r="22" spans="1:20" x14ac:dyDescent="0.25">
      <c r="A22" t="s">
        <v>5</v>
      </c>
      <c r="B22" s="35">
        <f>E18*B17</f>
        <v>0</v>
      </c>
      <c r="J22" s="30" t="s">
        <v>112</v>
      </c>
      <c r="K22" s="19"/>
      <c r="L22" s="19"/>
      <c r="M22" s="19"/>
      <c r="N22" s="19"/>
      <c r="O22" s="19"/>
      <c r="P22" s="19"/>
      <c r="Q22" s="19"/>
      <c r="R22" s="19"/>
      <c r="S22" s="19"/>
      <c r="T22" s="19"/>
    </row>
    <row r="23" spans="1:20" x14ac:dyDescent="0.25">
      <c r="A23" t="s">
        <v>6</v>
      </c>
      <c r="B23" s="35">
        <f>E19*B17</f>
        <v>0</v>
      </c>
      <c r="J23" s="30" t="s">
        <v>68</v>
      </c>
      <c r="K23" s="19"/>
      <c r="L23" s="19"/>
      <c r="M23" s="19"/>
      <c r="N23" s="19"/>
      <c r="O23" s="19"/>
      <c r="P23" s="19"/>
      <c r="Q23" s="19"/>
      <c r="R23" s="19"/>
      <c r="S23" s="19"/>
      <c r="T23" s="19"/>
    </row>
    <row r="24" spans="1:20" x14ac:dyDescent="0.25">
      <c r="A24" t="s">
        <v>15</v>
      </c>
      <c r="B24" s="35">
        <f>B17*E20</f>
        <v>0</v>
      </c>
      <c r="J24" s="30" t="s">
        <v>92</v>
      </c>
      <c r="K24" s="19"/>
      <c r="L24" s="19"/>
      <c r="M24" s="19"/>
      <c r="N24" s="19"/>
      <c r="O24" s="19"/>
      <c r="P24" s="19"/>
      <c r="Q24" s="19"/>
      <c r="R24" s="19"/>
      <c r="S24" s="19"/>
      <c r="T24" s="19"/>
    </row>
    <row r="25" spans="1:20" x14ac:dyDescent="0.25">
      <c r="A25" t="s">
        <v>8</v>
      </c>
      <c r="B25" s="38">
        <f>SUM(B22:B24)</f>
        <v>0</v>
      </c>
      <c r="C25" t="s">
        <v>16</v>
      </c>
      <c r="J25" s="19" t="s">
        <v>113</v>
      </c>
      <c r="K25" s="19"/>
      <c r="L25" s="19"/>
      <c r="M25" s="19"/>
      <c r="N25" s="19"/>
      <c r="O25" s="19"/>
      <c r="P25" s="19"/>
      <c r="Q25" s="19"/>
      <c r="R25" s="19"/>
      <c r="S25" s="19"/>
      <c r="T25" s="19"/>
    </row>
    <row r="26" spans="1:20" x14ac:dyDescent="0.25">
      <c r="B26" s="1"/>
      <c r="J26" s="19" t="s">
        <v>95</v>
      </c>
      <c r="K26" s="30"/>
      <c r="L26" s="19"/>
      <c r="M26" s="19"/>
      <c r="N26" s="19"/>
      <c r="O26" s="19"/>
      <c r="P26" s="19"/>
      <c r="Q26" s="19"/>
      <c r="R26" s="19"/>
      <c r="S26" s="19"/>
      <c r="T26" s="19"/>
    </row>
    <row r="27" spans="1:20" ht="17.25" x14ac:dyDescent="0.25">
      <c r="A27" s="4" t="s">
        <v>91</v>
      </c>
      <c r="B27" s="5" t="s">
        <v>18</v>
      </c>
      <c r="C27" s="5" t="s">
        <v>19</v>
      </c>
      <c r="D27" s="37" t="s">
        <v>20</v>
      </c>
      <c r="E27" s="6" t="s">
        <v>90</v>
      </c>
      <c r="J27" s="30" t="s">
        <v>56</v>
      </c>
      <c r="K27" s="19"/>
      <c r="L27" s="19"/>
      <c r="M27" s="19"/>
      <c r="N27" s="19"/>
      <c r="O27" s="19"/>
      <c r="P27" s="19"/>
      <c r="Q27" s="19"/>
      <c r="R27" s="19"/>
    </row>
    <row r="28" spans="1:20" x14ac:dyDescent="0.25">
      <c r="A28" s="48" t="s">
        <v>79</v>
      </c>
      <c r="B28" s="20"/>
      <c r="C28" s="7" t="e">
        <f>B30/$B$58</f>
        <v>#DIV/0!</v>
      </c>
      <c r="D28" s="8" t="e">
        <f>C28*$B$22</f>
        <v>#DIV/0!</v>
      </c>
      <c r="E28" s="58" t="s">
        <v>9</v>
      </c>
      <c r="J28" s="19"/>
      <c r="K28" s="30" t="s">
        <v>57</v>
      </c>
      <c r="L28" s="19"/>
      <c r="M28" s="19"/>
      <c r="N28" s="19"/>
      <c r="O28" s="19"/>
      <c r="P28" s="19"/>
      <c r="Q28" s="19"/>
      <c r="R28" s="19"/>
    </row>
    <row r="29" spans="1:20" x14ac:dyDescent="0.25">
      <c r="A29" s="57" t="s">
        <v>80</v>
      </c>
      <c r="B29" s="21"/>
      <c r="C29" s="9"/>
      <c r="D29" s="10" t="e">
        <f>C28*$B$23</f>
        <v>#DIV/0!</v>
      </c>
      <c r="E29" s="59" t="s">
        <v>10</v>
      </c>
      <c r="J29" s="30" t="s">
        <v>114</v>
      </c>
      <c r="K29" s="19"/>
      <c r="L29" s="19"/>
      <c r="M29" s="19"/>
      <c r="N29" s="19"/>
      <c r="O29" s="19"/>
      <c r="P29" s="19"/>
      <c r="Q29" s="19"/>
      <c r="R29" s="19"/>
    </row>
    <row r="30" spans="1:20" x14ac:dyDescent="0.25">
      <c r="A30" s="11" t="s">
        <v>100</v>
      </c>
      <c r="B30" s="67">
        <f>SUM(B28:B29)</f>
        <v>0</v>
      </c>
      <c r="C30" s="12"/>
      <c r="D30" s="13" t="e">
        <f>C28*$B$24</f>
        <v>#DIV/0!</v>
      </c>
      <c r="E30" s="60" t="s">
        <v>101</v>
      </c>
      <c r="J30" s="30" t="s">
        <v>58</v>
      </c>
      <c r="K30" s="19"/>
      <c r="L30" s="19"/>
      <c r="M30" s="19"/>
      <c r="N30" s="19"/>
      <c r="O30" s="19"/>
      <c r="P30" s="19"/>
      <c r="Q30" s="19"/>
      <c r="R30" s="19"/>
    </row>
    <row r="31" spans="1:20" x14ac:dyDescent="0.25">
      <c r="A31" s="49" t="s">
        <v>81</v>
      </c>
      <c r="B31" s="22"/>
      <c r="C31" s="7" t="e">
        <f>B33/$B$58</f>
        <v>#DIV/0!</v>
      </c>
      <c r="D31" s="8" t="e">
        <f>C31*$B$22</f>
        <v>#DIV/0!</v>
      </c>
      <c r="E31" s="61" t="s">
        <v>9</v>
      </c>
      <c r="J31" s="30" t="s">
        <v>55</v>
      </c>
      <c r="K31" s="19"/>
      <c r="L31" s="19"/>
      <c r="M31" s="19"/>
      <c r="N31" s="19"/>
      <c r="O31" s="19"/>
      <c r="P31" s="19"/>
      <c r="Q31" s="19"/>
      <c r="R31" s="19"/>
    </row>
    <row r="32" spans="1:20" x14ac:dyDescent="0.25">
      <c r="A32" s="57" t="s">
        <v>80</v>
      </c>
      <c r="B32" s="23"/>
      <c r="C32" s="9"/>
      <c r="D32" s="10" t="e">
        <f>C31*$B$23</f>
        <v>#DIV/0!</v>
      </c>
      <c r="E32" s="62" t="s">
        <v>10</v>
      </c>
      <c r="J32" s="30" t="s">
        <v>94</v>
      </c>
      <c r="K32" s="19"/>
      <c r="L32" s="19"/>
      <c r="M32" s="19"/>
      <c r="N32" s="19"/>
      <c r="O32" s="19"/>
      <c r="P32" s="19"/>
      <c r="Q32" s="19"/>
      <c r="R32" s="19"/>
    </row>
    <row r="33" spans="1:18" x14ac:dyDescent="0.25">
      <c r="A33" s="11" t="s">
        <v>100</v>
      </c>
      <c r="B33" s="67">
        <f>SUM(B31:B32)</f>
        <v>0</v>
      </c>
      <c r="C33" s="12"/>
      <c r="D33" s="13" t="e">
        <f>C31*$B$24</f>
        <v>#DIV/0!</v>
      </c>
      <c r="E33" s="60" t="s">
        <v>101</v>
      </c>
      <c r="J33" s="30" t="s">
        <v>109</v>
      </c>
      <c r="K33" s="19"/>
      <c r="L33" s="19"/>
      <c r="M33" s="19"/>
      <c r="N33" s="19"/>
      <c r="O33" s="19"/>
      <c r="P33" s="19"/>
      <c r="Q33" s="19"/>
      <c r="R33" s="19"/>
    </row>
    <row r="34" spans="1:18" x14ac:dyDescent="0.25">
      <c r="A34" s="48" t="s">
        <v>82</v>
      </c>
      <c r="B34" s="20"/>
      <c r="C34" s="7" t="e">
        <f>B36/$B$58</f>
        <v>#DIV/0!</v>
      </c>
      <c r="D34" s="8" t="e">
        <f>C34*$B$22</f>
        <v>#DIV/0!</v>
      </c>
      <c r="E34" s="58" t="s">
        <v>9</v>
      </c>
      <c r="J34" s="30" t="s">
        <v>98</v>
      </c>
      <c r="K34" s="19"/>
      <c r="L34" s="19"/>
      <c r="M34" s="19"/>
      <c r="N34" s="19"/>
      <c r="O34" s="19"/>
      <c r="P34" s="19"/>
      <c r="Q34" s="19"/>
      <c r="R34" s="19"/>
    </row>
    <row r="35" spans="1:18" x14ac:dyDescent="0.25">
      <c r="A35" s="57" t="s">
        <v>80</v>
      </c>
      <c r="B35" s="21"/>
      <c r="C35" s="9"/>
      <c r="D35" s="10" t="e">
        <f>C34*$B$23</f>
        <v>#DIV/0!</v>
      </c>
      <c r="E35" s="59" t="s">
        <v>10</v>
      </c>
      <c r="J35" s="19"/>
      <c r="K35" s="30" t="s">
        <v>104</v>
      </c>
      <c r="L35" s="19"/>
      <c r="M35" s="19"/>
      <c r="N35" s="19"/>
      <c r="O35" s="19"/>
      <c r="P35" s="19"/>
      <c r="Q35" s="19"/>
      <c r="R35" s="19"/>
    </row>
    <row r="36" spans="1:18" x14ac:dyDescent="0.25">
      <c r="A36" s="11" t="s">
        <v>100</v>
      </c>
      <c r="B36" s="67">
        <f>SUM(B34:B35)</f>
        <v>0</v>
      </c>
      <c r="C36" s="12"/>
      <c r="D36" s="13" t="e">
        <f>C34*$B$24</f>
        <v>#DIV/0!</v>
      </c>
      <c r="E36" s="60" t="s">
        <v>101</v>
      </c>
      <c r="J36" s="30" t="s">
        <v>105</v>
      </c>
      <c r="K36" s="19"/>
      <c r="L36" s="19"/>
      <c r="M36" s="19"/>
      <c r="N36" s="19"/>
      <c r="O36" s="19"/>
      <c r="P36" s="19"/>
      <c r="Q36" s="19"/>
      <c r="R36" s="19"/>
    </row>
    <row r="37" spans="1:18" x14ac:dyDescent="0.25">
      <c r="A37" s="48" t="s">
        <v>83</v>
      </c>
      <c r="B37" s="20"/>
      <c r="C37" s="7" t="e">
        <f>B39/$B$58</f>
        <v>#DIV/0!</v>
      </c>
      <c r="D37" s="8" t="e">
        <f>C37*$B$22</f>
        <v>#DIV/0!</v>
      </c>
      <c r="E37" s="58" t="s">
        <v>9</v>
      </c>
      <c r="J37" s="30" t="s">
        <v>67</v>
      </c>
      <c r="K37" s="19"/>
      <c r="L37" s="19"/>
      <c r="M37" s="19"/>
      <c r="N37" s="19"/>
      <c r="O37" s="19"/>
      <c r="P37" s="19"/>
      <c r="Q37" s="19"/>
      <c r="R37" s="19"/>
    </row>
    <row r="38" spans="1:18" x14ac:dyDescent="0.25">
      <c r="A38" s="57" t="s">
        <v>80</v>
      </c>
      <c r="B38" s="21"/>
      <c r="C38" s="14"/>
      <c r="D38" s="10" t="e">
        <f>C37*$B$23</f>
        <v>#DIV/0!</v>
      </c>
      <c r="E38" s="59" t="s">
        <v>10</v>
      </c>
      <c r="J38" s="30" t="s">
        <v>102</v>
      </c>
      <c r="K38" s="19"/>
      <c r="L38" s="19"/>
      <c r="M38" s="19"/>
      <c r="N38" s="19"/>
      <c r="O38" s="19"/>
      <c r="P38" s="19"/>
      <c r="Q38" s="19"/>
      <c r="R38" s="19"/>
    </row>
    <row r="39" spans="1:18" x14ac:dyDescent="0.25">
      <c r="A39" s="11" t="s">
        <v>100</v>
      </c>
      <c r="B39" s="67">
        <f>SUM(B37:B38)</f>
        <v>0</v>
      </c>
      <c r="C39" s="15"/>
      <c r="D39" s="13" t="e">
        <f>C37*$B$24</f>
        <v>#DIV/0!</v>
      </c>
      <c r="E39" s="60" t="s">
        <v>101</v>
      </c>
      <c r="J39" s="30" t="s">
        <v>103</v>
      </c>
      <c r="K39" s="19"/>
      <c r="L39" s="19"/>
      <c r="M39" s="19"/>
      <c r="N39" s="19"/>
      <c r="O39" s="19"/>
      <c r="P39" s="19"/>
      <c r="Q39" s="19"/>
      <c r="R39" s="19"/>
    </row>
    <row r="40" spans="1:18" x14ac:dyDescent="0.25">
      <c r="A40" s="48" t="s">
        <v>84</v>
      </c>
      <c r="B40" s="20"/>
      <c r="C40" s="7" t="e">
        <f>B42/$B$58</f>
        <v>#DIV/0!</v>
      </c>
      <c r="D40" s="8" t="e">
        <f>C40*$B$22</f>
        <v>#DIV/0!</v>
      </c>
      <c r="E40" s="58" t="s">
        <v>9</v>
      </c>
      <c r="J40" s="19"/>
      <c r="K40" s="30" t="s">
        <v>49</v>
      </c>
      <c r="L40" s="19"/>
      <c r="M40" s="19"/>
      <c r="N40" s="19"/>
      <c r="O40" s="19"/>
      <c r="P40" s="19"/>
      <c r="Q40" s="19"/>
      <c r="R40" s="19"/>
    </row>
    <row r="41" spans="1:18" x14ac:dyDescent="0.25">
      <c r="A41" s="57" t="s">
        <v>80</v>
      </c>
      <c r="B41" s="21"/>
      <c r="C41" s="9"/>
      <c r="D41" s="10" t="e">
        <f>C40*$B$23</f>
        <v>#DIV/0!</v>
      </c>
      <c r="E41" s="59" t="s">
        <v>10</v>
      </c>
      <c r="J41" s="30" t="s">
        <v>59</v>
      </c>
      <c r="K41" s="19"/>
      <c r="L41" s="19"/>
      <c r="M41" s="19"/>
      <c r="N41" s="19"/>
      <c r="O41" s="19"/>
      <c r="P41" s="19"/>
      <c r="Q41" s="19"/>
      <c r="R41" s="19"/>
    </row>
    <row r="42" spans="1:18" x14ac:dyDescent="0.25">
      <c r="A42" s="11" t="s">
        <v>100</v>
      </c>
      <c r="B42" s="67">
        <f>SUM(B40:B41)</f>
        <v>0</v>
      </c>
      <c r="C42" s="12"/>
      <c r="D42" s="13" t="e">
        <f>C40*$B$24</f>
        <v>#DIV/0!</v>
      </c>
      <c r="E42" s="60" t="s">
        <v>101</v>
      </c>
      <c r="J42" s="30" t="s">
        <v>70</v>
      </c>
      <c r="K42" s="19"/>
      <c r="L42" s="19"/>
      <c r="M42" s="19"/>
      <c r="N42" s="19"/>
      <c r="O42" s="19"/>
      <c r="P42" s="19"/>
      <c r="Q42" s="19"/>
      <c r="R42" s="19"/>
    </row>
    <row r="43" spans="1:18" x14ac:dyDescent="0.25">
      <c r="A43" s="48" t="s">
        <v>85</v>
      </c>
      <c r="B43" s="20"/>
      <c r="C43" s="7" t="e">
        <f>B45/$B$58</f>
        <v>#DIV/0!</v>
      </c>
      <c r="D43" s="8" t="e">
        <f>C43*$B$22</f>
        <v>#DIV/0!</v>
      </c>
      <c r="E43" s="58" t="s">
        <v>9</v>
      </c>
      <c r="J43" s="30" t="s">
        <v>110</v>
      </c>
      <c r="K43" s="19"/>
      <c r="L43" s="19"/>
      <c r="M43" s="19"/>
      <c r="N43" s="19"/>
      <c r="O43" s="19"/>
      <c r="P43" s="19"/>
      <c r="Q43" s="19"/>
      <c r="R43" s="19"/>
    </row>
    <row r="44" spans="1:18" x14ac:dyDescent="0.25">
      <c r="A44" s="57" t="s">
        <v>80</v>
      </c>
      <c r="B44" s="21"/>
      <c r="C44" s="14"/>
      <c r="D44" s="10" t="e">
        <f>C43*$B$23</f>
        <v>#DIV/0!</v>
      </c>
      <c r="E44" s="59" t="s">
        <v>10</v>
      </c>
      <c r="J44" s="30" t="s">
        <v>60</v>
      </c>
      <c r="K44" s="19"/>
      <c r="L44" s="19"/>
      <c r="M44" s="19"/>
      <c r="N44" s="19"/>
      <c r="O44" s="19"/>
      <c r="P44" s="19"/>
      <c r="Q44" s="19"/>
      <c r="R44" s="19"/>
    </row>
    <row r="45" spans="1:18" x14ac:dyDescent="0.25">
      <c r="A45" s="11" t="s">
        <v>100</v>
      </c>
      <c r="B45" s="67">
        <f>SUM(B43:B44)</f>
        <v>0</v>
      </c>
      <c r="C45" s="15"/>
      <c r="D45" s="13" t="e">
        <f>C43*$B$24</f>
        <v>#DIV/0!</v>
      </c>
      <c r="E45" s="60" t="s">
        <v>101</v>
      </c>
      <c r="J45" s="19"/>
      <c r="K45" s="65" t="s">
        <v>51</v>
      </c>
      <c r="L45" s="19"/>
      <c r="M45" s="19"/>
      <c r="N45" s="19"/>
      <c r="O45" s="19"/>
      <c r="P45" s="19"/>
      <c r="Q45" s="19"/>
      <c r="R45" s="19"/>
    </row>
    <row r="46" spans="1:18" x14ac:dyDescent="0.25">
      <c r="A46" s="48" t="s">
        <v>86</v>
      </c>
      <c r="B46" s="20"/>
      <c r="C46" s="7" t="e">
        <f>B48/$B$58</f>
        <v>#DIV/0!</v>
      </c>
      <c r="D46" s="8" t="e">
        <f>C46*$B$22</f>
        <v>#DIV/0!</v>
      </c>
      <c r="E46" s="58" t="s">
        <v>9</v>
      </c>
      <c r="J46" s="30" t="s">
        <v>61</v>
      </c>
      <c r="K46" s="19"/>
      <c r="L46" s="19"/>
      <c r="M46" s="19"/>
      <c r="N46" s="19"/>
      <c r="O46" s="19"/>
      <c r="P46" s="19"/>
      <c r="Q46" s="19"/>
      <c r="R46" s="19"/>
    </row>
    <row r="47" spans="1:18" x14ac:dyDescent="0.25">
      <c r="A47" s="57" t="s">
        <v>80</v>
      </c>
      <c r="B47" s="21"/>
      <c r="C47" s="14"/>
      <c r="D47" s="10" t="e">
        <f>C46*$B$23</f>
        <v>#DIV/0!</v>
      </c>
      <c r="E47" s="59" t="s">
        <v>10</v>
      </c>
      <c r="J47" s="28"/>
    </row>
    <row r="48" spans="1:18" x14ac:dyDescent="0.25">
      <c r="A48" s="11" t="s">
        <v>100</v>
      </c>
      <c r="B48" s="67">
        <f>SUM(B46:B47)</f>
        <v>0</v>
      </c>
      <c r="C48" s="15"/>
      <c r="D48" s="13" t="e">
        <f>C46*$B$24</f>
        <v>#DIV/0!</v>
      </c>
      <c r="E48" s="60" t="s">
        <v>101</v>
      </c>
    </row>
    <row r="49" spans="1:9" x14ac:dyDescent="0.25">
      <c r="A49" s="48" t="s">
        <v>87</v>
      </c>
      <c r="B49" s="20"/>
      <c r="C49" s="7" t="e">
        <f>B51/$B$58</f>
        <v>#DIV/0!</v>
      </c>
      <c r="D49" s="8" t="e">
        <f>C49*$B$22</f>
        <v>#DIV/0!</v>
      </c>
      <c r="E49" s="58" t="s">
        <v>9</v>
      </c>
    </row>
    <row r="50" spans="1:9" x14ac:dyDescent="0.25">
      <c r="A50" s="57" t="s">
        <v>80</v>
      </c>
      <c r="B50" s="21"/>
      <c r="C50" s="14"/>
      <c r="D50" s="10" t="e">
        <f>C49*$B$23</f>
        <v>#DIV/0!</v>
      </c>
      <c r="E50" s="59" t="s">
        <v>10</v>
      </c>
    </row>
    <row r="51" spans="1:9" x14ac:dyDescent="0.25">
      <c r="A51" s="11" t="s">
        <v>100</v>
      </c>
      <c r="B51" s="67">
        <f>SUM(B49:B50)</f>
        <v>0</v>
      </c>
      <c r="C51" s="15"/>
      <c r="D51" s="13" t="e">
        <f>C49*$B$24</f>
        <v>#DIV/0!</v>
      </c>
      <c r="E51" s="60" t="s">
        <v>101</v>
      </c>
    </row>
    <row r="52" spans="1:9" x14ac:dyDescent="0.25">
      <c r="A52" s="48" t="s">
        <v>88</v>
      </c>
      <c r="B52" s="20"/>
      <c r="C52" s="7" t="e">
        <f>B54/$B$58</f>
        <v>#DIV/0!</v>
      </c>
      <c r="D52" s="8" t="e">
        <f>C52*$B$22</f>
        <v>#DIV/0!</v>
      </c>
      <c r="E52" s="58" t="s">
        <v>9</v>
      </c>
    </row>
    <row r="53" spans="1:9" x14ac:dyDescent="0.25">
      <c r="A53" s="57" t="s">
        <v>80</v>
      </c>
      <c r="B53" s="21"/>
      <c r="C53" s="14"/>
      <c r="D53" s="10" t="e">
        <f>C52*$B$23</f>
        <v>#DIV/0!</v>
      </c>
      <c r="E53" s="59" t="s">
        <v>10</v>
      </c>
    </row>
    <row r="54" spans="1:9" x14ac:dyDescent="0.25">
      <c r="A54" s="11" t="s">
        <v>100</v>
      </c>
      <c r="B54" s="67">
        <f>SUM(B52:B53)</f>
        <v>0</v>
      </c>
      <c r="C54" s="15"/>
      <c r="D54" s="13" t="e">
        <f>C52*$B$24</f>
        <v>#DIV/0!</v>
      </c>
      <c r="E54" s="60" t="s">
        <v>101</v>
      </c>
      <c r="H54" t="s">
        <v>46</v>
      </c>
    </row>
    <row r="55" spans="1:9" x14ac:dyDescent="0.25">
      <c r="A55" s="48" t="s">
        <v>89</v>
      </c>
      <c r="B55" s="20"/>
      <c r="C55" s="7" t="e">
        <f>B57/$B$58</f>
        <v>#DIV/0!</v>
      </c>
      <c r="D55" s="8" t="e">
        <f>C55*$B$22</f>
        <v>#DIV/0!</v>
      </c>
      <c r="E55" s="58" t="s">
        <v>9</v>
      </c>
      <c r="H55" t="s">
        <v>12</v>
      </c>
      <c r="I55" s="36" t="e">
        <f>D28+D40+D31++D34+D37+D43+D46+D49+D52+D55</f>
        <v>#DIV/0!</v>
      </c>
    </row>
    <row r="56" spans="1:9" x14ac:dyDescent="0.25">
      <c r="A56" s="57" t="s">
        <v>80</v>
      </c>
      <c r="B56" s="21"/>
      <c r="C56" s="14"/>
      <c r="D56" s="10" t="e">
        <f>C55*$B$23</f>
        <v>#DIV/0!</v>
      </c>
      <c r="E56" s="59" t="s">
        <v>10</v>
      </c>
      <c r="H56" t="s">
        <v>13</v>
      </c>
      <c r="I56" s="36" t="e">
        <f>D29++D32+D35+D38+D41+D44+D47+D50+D53+D56</f>
        <v>#DIV/0!</v>
      </c>
    </row>
    <row r="57" spans="1:9" x14ac:dyDescent="0.25">
      <c r="A57" s="11" t="s">
        <v>100</v>
      </c>
      <c r="B57" s="67">
        <f>SUM(B55:B56)</f>
        <v>0</v>
      </c>
      <c r="C57" s="15"/>
      <c r="D57" s="13" t="e">
        <f>C55*$B$24</f>
        <v>#DIV/0!</v>
      </c>
      <c r="E57" s="60" t="s">
        <v>101</v>
      </c>
      <c r="H57" t="s">
        <v>14</v>
      </c>
      <c r="I57" s="36" t="e">
        <f>D30+D42+D33+D45+D48+D51+D54+D57</f>
        <v>#DIV/0!</v>
      </c>
    </row>
    <row r="58" spans="1:9" x14ac:dyDescent="0.25">
      <c r="A58" t="s">
        <v>0</v>
      </c>
      <c r="B58" s="2">
        <f>SUM(B30,B33,B36,B39,B42,B45,B48,B51,B54,B57)</f>
        <v>0</v>
      </c>
      <c r="C58" s="16" t="e">
        <f>SUM(C28,C31,C34,C37,C40,C43,C46,C49,C52,C55)</f>
        <v>#DIV/0!</v>
      </c>
      <c r="D58" s="39" t="e">
        <f>SUM(D28:D57)</f>
        <v>#DIV/0!</v>
      </c>
      <c r="I58" s="39" t="e">
        <f>SUM(I55:I57)</f>
        <v>#DIV/0!</v>
      </c>
    </row>
    <row r="60" spans="1:9" x14ac:dyDescent="0.25">
      <c r="A60" s="27" t="s">
        <v>71</v>
      </c>
    </row>
  </sheetData>
  <sheetProtection sheet="1" objects="1" scenarios="1"/>
  <hyperlinks>
    <hyperlink ref="K17" r:id="rId1" display="https://www2.gov.bc.ca/assets/gov/farming-natural-resources-and-industry/forestry/timber-pricing/residue-and-waste/bec_zones_sept_22.pdf" xr:uid="{B5488D58-6B23-4ABC-8950-17F8105A6565}"/>
    <hyperlink ref="K19" r:id="rId2" xr:uid="{593FA426-71BF-4B0E-8958-8FD10D25296E}"/>
    <hyperlink ref="P17" r:id="rId3" xr:uid="{0FCAF561-870B-436B-BA8C-145B109865EA}"/>
    <hyperlink ref="K45" r:id="rId4" xr:uid="{065788B8-94B8-43B3-A8DE-DE32F618A7A4}"/>
  </hyperlinks>
  <pageMargins left="7.874015748031496E-2" right="0" top="7.874015748031496E-2" bottom="7.874015748031496E-2" header="0.31496062992125984" footer="0.31496062992125984"/>
  <pageSetup paperSize="5" scale="70" orientation="landscape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7B929-C07B-48D5-967E-4DA51967613F}">
  <dimension ref="A1:Z35"/>
  <sheetViews>
    <sheetView workbookViewId="0">
      <selection activeCell="L32" sqref="L32"/>
    </sheetView>
  </sheetViews>
  <sheetFormatPr defaultRowHeight="15" x14ac:dyDescent="0.25"/>
  <cols>
    <col min="1" max="1" width="13.5703125" style="40" customWidth="1"/>
    <col min="2" max="2" width="15.42578125" style="40" customWidth="1"/>
    <col min="3" max="3" width="16.5703125" style="40" customWidth="1"/>
    <col min="4" max="4" width="17.42578125" style="40" customWidth="1"/>
    <col min="5" max="5" width="12.7109375" style="40" bestFit="1" customWidth="1"/>
    <col min="6" max="6" width="17.85546875" style="40" customWidth="1"/>
    <col min="7" max="7" width="18.28515625" style="40" customWidth="1"/>
    <col min="8" max="8" width="11.85546875" style="40" customWidth="1"/>
    <col min="9" max="9" width="16.7109375" style="40" customWidth="1"/>
    <col min="10" max="10" width="9.85546875" style="40" bestFit="1" customWidth="1"/>
    <col min="11" max="16384" width="9.140625" style="40"/>
  </cols>
  <sheetData>
    <row r="1" spans="1:26" x14ac:dyDescent="0.25">
      <c r="A1" s="45" t="s">
        <v>1</v>
      </c>
      <c r="B1" s="45" t="s">
        <v>63</v>
      </c>
      <c r="C1" s="45" t="s">
        <v>64</v>
      </c>
      <c r="D1" s="45" t="s">
        <v>26</v>
      </c>
      <c r="E1" s="45" t="s">
        <v>29</v>
      </c>
      <c r="F1" s="45" t="s">
        <v>32</v>
      </c>
      <c r="G1" s="45" t="s">
        <v>62</v>
      </c>
      <c r="H1" s="45" t="s">
        <v>65</v>
      </c>
      <c r="I1" s="45" t="s">
        <v>66</v>
      </c>
      <c r="K1" s="29" t="s">
        <v>22</v>
      </c>
      <c r="L1" s="19"/>
      <c r="M1" s="19"/>
      <c r="N1" s="19"/>
      <c r="O1" s="19"/>
      <c r="P1" s="19"/>
      <c r="Q1" s="19"/>
      <c r="R1" s="43"/>
      <c r="S1" s="43"/>
      <c r="T1" s="43"/>
      <c r="U1" s="43"/>
      <c r="V1" s="43"/>
      <c r="W1" s="43"/>
      <c r="X1" s="43"/>
      <c r="Y1" s="43"/>
      <c r="Z1" s="43"/>
    </row>
    <row r="2" spans="1:26" x14ac:dyDescent="0.25">
      <c r="A2" s="46"/>
      <c r="B2" s="47"/>
      <c r="C2" s="46"/>
      <c r="D2" s="46"/>
      <c r="E2" s="46"/>
      <c r="F2" s="47"/>
      <c r="G2" s="46"/>
      <c r="H2" s="46"/>
      <c r="K2" s="30" t="s">
        <v>69</v>
      </c>
      <c r="L2" s="19"/>
      <c r="M2" s="19"/>
      <c r="N2" s="19"/>
      <c r="O2" s="19"/>
      <c r="P2" s="19"/>
      <c r="Q2" s="19"/>
      <c r="R2" s="43"/>
      <c r="S2" s="43"/>
      <c r="T2" s="43"/>
      <c r="U2" s="43"/>
      <c r="V2" s="43"/>
      <c r="W2" s="43"/>
      <c r="X2" s="43"/>
      <c r="Y2" s="43"/>
      <c r="Z2" s="43"/>
    </row>
    <row r="3" spans="1:26" x14ac:dyDescent="0.25">
      <c r="K3" s="30" t="s">
        <v>53</v>
      </c>
      <c r="L3" s="19"/>
      <c r="M3" s="19"/>
      <c r="N3" s="19"/>
      <c r="O3" s="19"/>
      <c r="P3" s="19"/>
      <c r="Q3" s="19"/>
      <c r="R3" s="43"/>
      <c r="S3" s="43"/>
      <c r="T3" s="43"/>
      <c r="U3" s="43"/>
      <c r="V3" s="43"/>
      <c r="W3" s="43"/>
      <c r="X3" s="43"/>
      <c r="Y3" s="43"/>
      <c r="Z3" s="43"/>
    </row>
    <row r="4" spans="1:26" x14ac:dyDescent="0.25">
      <c r="K4" s="19"/>
      <c r="L4" s="42" t="s">
        <v>43</v>
      </c>
      <c r="M4" s="19"/>
      <c r="N4" s="19"/>
      <c r="O4" s="19" t="s">
        <v>108</v>
      </c>
      <c r="P4" s="19"/>
      <c r="Q4" s="65" t="s">
        <v>107</v>
      </c>
      <c r="R4" s="43"/>
      <c r="S4" s="43"/>
      <c r="T4" s="43"/>
      <c r="U4" s="43"/>
      <c r="V4" s="43"/>
      <c r="W4" s="43"/>
      <c r="X4" s="43"/>
      <c r="Y4" s="43"/>
      <c r="Z4" s="43"/>
    </row>
    <row r="5" spans="1:26" x14ac:dyDescent="0.25">
      <c r="K5" s="30" t="s">
        <v>42</v>
      </c>
      <c r="L5" s="19"/>
      <c r="M5" s="19"/>
      <c r="N5" s="19"/>
      <c r="O5" s="19"/>
      <c r="P5" s="19"/>
      <c r="Q5" s="19"/>
      <c r="R5" s="43"/>
      <c r="S5" s="43"/>
      <c r="T5" s="43"/>
      <c r="U5" s="43"/>
      <c r="V5" s="43"/>
      <c r="W5" s="43"/>
      <c r="X5" s="43"/>
      <c r="Y5" s="43"/>
      <c r="Z5" s="43"/>
    </row>
    <row r="6" spans="1:26" x14ac:dyDescent="0.25">
      <c r="K6" s="19"/>
      <c r="L6" s="65" t="s">
        <v>34</v>
      </c>
      <c r="M6" s="19"/>
      <c r="N6" s="19" t="s">
        <v>106</v>
      </c>
      <c r="O6" s="19"/>
      <c r="P6" s="19"/>
      <c r="Q6" s="19"/>
      <c r="R6" s="43"/>
      <c r="S6" s="43"/>
      <c r="T6" s="43"/>
      <c r="U6" s="43"/>
      <c r="V6" s="43"/>
      <c r="W6" s="43"/>
      <c r="X6" s="43"/>
      <c r="Y6" s="43"/>
      <c r="Z6" s="43"/>
    </row>
    <row r="7" spans="1:26" x14ac:dyDescent="0.25">
      <c r="K7" s="30" t="s">
        <v>54</v>
      </c>
      <c r="L7" s="19"/>
      <c r="M7" s="19"/>
      <c r="N7" s="19"/>
      <c r="O7" s="19"/>
      <c r="P7" s="19"/>
      <c r="Q7" s="19"/>
      <c r="R7" s="43"/>
      <c r="S7" s="43"/>
      <c r="T7" s="43"/>
      <c r="U7" s="43"/>
      <c r="V7" s="43"/>
      <c r="W7" s="43"/>
      <c r="X7" s="43"/>
      <c r="Y7" s="43"/>
      <c r="Z7" s="43"/>
    </row>
    <row r="8" spans="1:26" x14ac:dyDescent="0.25">
      <c r="K8" s="19"/>
      <c r="L8" s="30" t="s">
        <v>111</v>
      </c>
      <c r="M8" s="19"/>
      <c r="N8" s="19"/>
      <c r="O8" s="19"/>
      <c r="P8" s="19"/>
      <c r="Q8" s="19"/>
      <c r="R8" s="43"/>
      <c r="S8" s="43"/>
      <c r="T8" s="43"/>
      <c r="U8" s="43"/>
      <c r="V8" s="43"/>
      <c r="W8" s="43"/>
      <c r="X8" s="43"/>
      <c r="Y8" s="43"/>
      <c r="Z8" s="43"/>
    </row>
    <row r="9" spans="1:26" x14ac:dyDescent="0.25">
      <c r="K9" s="30" t="s">
        <v>112</v>
      </c>
      <c r="L9" s="19"/>
      <c r="M9" s="19"/>
      <c r="N9" s="19"/>
      <c r="O9" s="19"/>
      <c r="P9" s="19"/>
      <c r="Q9" s="19"/>
      <c r="R9" s="43"/>
      <c r="S9" s="43"/>
      <c r="T9" s="43"/>
      <c r="U9" s="43"/>
      <c r="V9" s="43"/>
      <c r="W9" s="43"/>
      <c r="X9" s="43"/>
      <c r="Y9" s="43"/>
      <c r="Z9" s="43"/>
    </row>
    <row r="10" spans="1:26" x14ac:dyDescent="0.25">
      <c r="K10" s="30" t="s">
        <v>68</v>
      </c>
      <c r="L10" s="19"/>
      <c r="M10" s="19"/>
      <c r="N10" s="19"/>
      <c r="O10" s="19"/>
      <c r="P10" s="19"/>
      <c r="Q10" s="19"/>
      <c r="R10" s="43"/>
      <c r="S10" s="43"/>
      <c r="T10" s="43"/>
      <c r="U10" s="43"/>
      <c r="V10" s="43"/>
      <c r="W10" s="43"/>
      <c r="X10" s="43"/>
      <c r="Y10" s="43"/>
      <c r="Z10" s="43"/>
    </row>
    <row r="11" spans="1:26" x14ac:dyDescent="0.25">
      <c r="K11" s="30" t="s">
        <v>92</v>
      </c>
      <c r="L11" s="19"/>
      <c r="M11" s="19"/>
      <c r="N11" s="19"/>
      <c r="O11" s="19"/>
      <c r="P11" s="19"/>
      <c r="Q11" s="19"/>
      <c r="R11" s="43"/>
      <c r="S11" s="43"/>
      <c r="T11" s="43"/>
      <c r="U11" s="43"/>
      <c r="V11" s="43"/>
      <c r="W11" s="43"/>
      <c r="X11" s="43"/>
      <c r="Y11" s="43"/>
      <c r="Z11" s="43"/>
    </row>
    <row r="12" spans="1:26" x14ac:dyDescent="0.25">
      <c r="K12" s="19" t="s">
        <v>113</v>
      </c>
      <c r="L12" s="19"/>
      <c r="M12" s="19"/>
      <c r="N12" s="19"/>
      <c r="O12" s="19"/>
      <c r="P12" s="19"/>
      <c r="Q12" s="19"/>
      <c r="R12" s="43"/>
      <c r="S12" s="43"/>
      <c r="T12" s="43"/>
      <c r="U12" s="43"/>
      <c r="V12" s="43"/>
      <c r="W12" s="43"/>
      <c r="X12" s="43"/>
      <c r="Y12" s="43"/>
      <c r="Z12" s="43"/>
    </row>
    <row r="13" spans="1:26" x14ac:dyDescent="0.25">
      <c r="K13" s="19" t="s">
        <v>95</v>
      </c>
      <c r="L13" s="30"/>
      <c r="M13" s="19"/>
      <c r="N13" s="19"/>
      <c r="O13" s="19"/>
      <c r="P13" s="19"/>
      <c r="Q13" s="19"/>
      <c r="R13" s="43"/>
      <c r="S13" s="43"/>
      <c r="T13" s="43"/>
      <c r="U13" s="43"/>
      <c r="V13" s="43"/>
      <c r="W13" s="43"/>
      <c r="X13" s="43"/>
      <c r="Y13" s="43"/>
      <c r="Z13" s="43"/>
    </row>
    <row r="14" spans="1:26" x14ac:dyDescent="0.25">
      <c r="K14" s="30" t="s">
        <v>56</v>
      </c>
      <c r="L14" s="19"/>
      <c r="M14" s="19"/>
      <c r="N14" s="19"/>
      <c r="O14" s="19"/>
      <c r="P14" s="19"/>
      <c r="Q14" s="19"/>
      <c r="R14" s="43"/>
      <c r="S14" s="43"/>
      <c r="T14" s="43"/>
      <c r="U14" s="43"/>
      <c r="V14" s="43"/>
      <c r="W14" s="43"/>
      <c r="X14" s="43"/>
      <c r="Y14" s="43"/>
      <c r="Z14" s="43"/>
    </row>
    <row r="15" spans="1:26" x14ac:dyDescent="0.25">
      <c r="K15" s="19"/>
      <c r="L15" s="30" t="s">
        <v>57</v>
      </c>
      <c r="M15" s="19"/>
      <c r="N15" s="19"/>
      <c r="O15" s="19"/>
      <c r="P15" s="19"/>
      <c r="Q15" s="19"/>
      <c r="R15" s="43"/>
      <c r="S15" s="43"/>
      <c r="T15" s="43"/>
      <c r="U15" s="43"/>
      <c r="V15" s="43"/>
      <c r="W15" s="43"/>
      <c r="X15" s="43"/>
      <c r="Y15" s="43"/>
      <c r="Z15" s="43"/>
    </row>
    <row r="16" spans="1:26" x14ac:dyDescent="0.25">
      <c r="K16" s="30" t="s">
        <v>114</v>
      </c>
      <c r="L16" s="19"/>
      <c r="M16" s="19"/>
      <c r="N16" s="19"/>
      <c r="O16" s="19"/>
      <c r="P16" s="19"/>
      <c r="Q16" s="19"/>
      <c r="R16" s="43"/>
      <c r="S16" s="43"/>
      <c r="T16" s="43"/>
      <c r="U16" s="43"/>
      <c r="V16" s="43"/>
      <c r="W16" s="43"/>
      <c r="X16" s="43"/>
      <c r="Y16" s="43"/>
      <c r="Z16" s="43"/>
    </row>
    <row r="17" spans="11:26" x14ac:dyDescent="0.25">
      <c r="K17" s="30" t="s">
        <v>58</v>
      </c>
      <c r="L17" s="19"/>
      <c r="M17" s="19"/>
      <c r="N17" s="19"/>
      <c r="O17" s="19"/>
      <c r="P17" s="19"/>
      <c r="Q17" s="19"/>
      <c r="R17" s="43"/>
      <c r="S17" s="43"/>
      <c r="T17" s="43"/>
      <c r="U17" s="43"/>
      <c r="V17" s="43"/>
      <c r="W17" s="43"/>
      <c r="X17" s="43"/>
      <c r="Y17" s="43"/>
      <c r="Z17" s="43"/>
    </row>
    <row r="18" spans="11:26" x14ac:dyDescent="0.25">
      <c r="K18" s="30" t="s">
        <v>55</v>
      </c>
      <c r="L18" s="19"/>
      <c r="M18" s="19"/>
      <c r="N18" s="19"/>
      <c r="O18" s="19"/>
      <c r="P18" s="19"/>
      <c r="Q18" s="19"/>
      <c r="R18" s="43"/>
      <c r="S18" s="43"/>
      <c r="T18" s="43"/>
      <c r="U18" s="43"/>
      <c r="V18" s="43"/>
      <c r="W18" s="43"/>
      <c r="X18" s="43"/>
      <c r="Y18" s="43"/>
      <c r="Z18" s="43"/>
    </row>
    <row r="19" spans="11:26" x14ac:dyDescent="0.25">
      <c r="K19" s="30" t="s">
        <v>94</v>
      </c>
      <c r="L19" s="19"/>
      <c r="M19" s="19"/>
      <c r="N19" s="19"/>
      <c r="O19" s="19"/>
      <c r="P19" s="19"/>
      <c r="Q19" s="19"/>
      <c r="R19" s="43"/>
      <c r="S19" s="43"/>
      <c r="T19" s="43"/>
      <c r="U19" s="43"/>
      <c r="V19" s="43"/>
      <c r="W19" s="43"/>
      <c r="X19" s="43"/>
      <c r="Y19" s="43"/>
      <c r="Z19" s="43"/>
    </row>
    <row r="20" spans="11:26" x14ac:dyDescent="0.25">
      <c r="K20" s="30" t="s">
        <v>109</v>
      </c>
      <c r="L20" s="19"/>
      <c r="M20" s="19"/>
      <c r="N20" s="19"/>
      <c r="O20" s="19"/>
      <c r="P20" s="19"/>
      <c r="Q20" s="19"/>
      <c r="R20" s="43"/>
      <c r="S20" s="43"/>
      <c r="T20" s="43"/>
      <c r="U20" s="43"/>
      <c r="V20" s="43"/>
      <c r="W20" s="43"/>
      <c r="X20" s="43"/>
      <c r="Y20" s="43"/>
      <c r="Z20" s="43"/>
    </row>
    <row r="21" spans="11:26" x14ac:dyDescent="0.25">
      <c r="K21" s="30" t="s">
        <v>98</v>
      </c>
      <c r="L21" s="19"/>
      <c r="M21" s="19"/>
      <c r="N21" s="19"/>
      <c r="O21" s="19"/>
      <c r="P21" s="19"/>
      <c r="Q21" s="19"/>
      <c r="R21" s="43"/>
      <c r="S21" s="43"/>
      <c r="T21" s="43"/>
      <c r="U21" s="43"/>
      <c r="V21" s="43"/>
      <c r="W21" s="43"/>
      <c r="X21" s="43"/>
      <c r="Y21" s="43"/>
      <c r="Z21" s="43"/>
    </row>
    <row r="22" spans="11:26" x14ac:dyDescent="0.25">
      <c r="K22" s="19"/>
      <c r="L22" s="30" t="s">
        <v>104</v>
      </c>
      <c r="M22" s="19"/>
      <c r="N22" s="19"/>
      <c r="O22" s="19"/>
      <c r="P22" s="19"/>
      <c r="Q22" s="19"/>
      <c r="R22" s="43"/>
      <c r="S22" s="43"/>
      <c r="T22" s="43"/>
      <c r="U22" s="43"/>
      <c r="V22" s="43"/>
      <c r="W22" s="43"/>
      <c r="X22" s="43"/>
      <c r="Y22" s="43"/>
      <c r="Z22" s="43"/>
    </row>
    <row r="23" spans="11:26" x14ac:dyDescent="0.25">
      <c r="K23" s="30" t="s">
        <v>105</v>
      </c>
      <c r="L23" s="19"/>
      <c r="M23" s="19"/>
      <c r="N23" s="19"/>
      <c r="O23" s="19"/>
      <c r="P23" s="19"/>
      <c r="Q23" s="19"/>
      <c r="R23" s="43"/>
      <c r="S23" s="43"/>
      <c r="T23" s="43"/>
      <c r="U23" s="43"/>
      <c r="V23" s="43"/>
      <c r="W23" s="43"/>
      <c r="X23" s="43"/>
      <c r="Y23" s="43"/>
      <c r="Z23" s="43"/>
    </row>
    <row r="24" spans="11:26" x14ac:dyDescent="0.25">
      <c r="K24" s="30" t="s">
        <v>67</v>
      </c>
      <c r="L24" s="19"/>
      <c r="M24" s="19"/>
      <c r="N24" s="19"/>
      <c r="O24" s="19"/>
      <c r="P24" s="19"/>
      <c r="Q24" s="19"/>
      <c r="R24" s="43"/>
      <c r="S24" s="43"/>
      <c r="T24" s="43"/>
      <c r="U24" s="43"/>
      <c r="V24" s="43"/>
      <c r="W24" s="43"/>
      <c r="X24" s="43"/>
      <c r="Y24" s="43"/>
      <c r="Z24" s="43"/>
    </row>
    <row r="25" spans="11:26" x14ac:dyDescent="0.25">
      <c r="K25" s="30" t="s">
        <v>102</v>
      </c>
      <c r="L25" s="19"/>
      <c r="M25" s="19"/>
      <c r="N25" s="19"/>
      <c r="O25" s="19"/>
      <c r="P25" s="19"/>
      <c r="Q25" s="19"/>
      <c r="R25" s="43"/>
      <c r="S25" s="43"/>
      <c r="T25" s="43"/>
      <c r="U25" s="43"/>
      <c r="V25" s="43"/>
      <c r="W25" s="43"/>
      <c r="X25" s="43"/>
      <c r="Y25" s="43"/>
      <c r="Z25" s="43"/>
    </row>
    <row r="26" spans="11:26" x14ac:dyDescent="0.25">
      <c r="K26" s="30" t="s">
        <v>103</v>
      </c>
      <c r="L26" s="19"/>
      <c r="M26" s="19"/>
      <c r="N26" s="19"/>
      <c r="O26" s="19"/>
      <c r="P26" s="19"/>
      <c r="Q26" s="19"/>
      <c r="R26" s="43"/>
      <c r="S26" s="43"/>
      <c r="T26" s="43"/>
      <c r="U26" s="43"/>
      <c r="V26" s="43"/>
      <c r="W26" s="43"/>
      <c r="X26" s="43"/>
      <c r="Y26" s="43"/>
      <c r="Z26" s="43"/>
    </row>
    <row r="27" spans="11:26" x14ac:dyDescent="0.25">
      <c r="K27" s="19"/>
      <c r="L27" s="30" t="s">
        <v>49</v>
      </c>
      <c r="M27" s="19"/>
      <c r="N27" s="19"/>
      <c r="O27" s="19"/>
      <c r="P27" s="19"/>
      <c r="Q27" s="19"/>
      <c r="R27" s="43"/>
      <c r="S27" s="43"/>
      <c r="T27" s="43"/>
      <c r="U27" s="43"/>
      <c r="V27" s="43"/>
      <c r="W27" s="43"/>
      <c r="X27" s="43"/>
      <c r="Y27" s="43"/>
      <c r="Z27" s="43"/>
    </row>
    <row r="28" spans="11:26" x14ac:dyDescent="0.25">
      <c r="K28" s="30" t="s">
        <v>59</v>
      </c>
      <c r="L28" s="19"/>
      <c r="M28" s="19"/>
      <c r="N28" s="19"/>
      <c r="O28" s="19"/>
      <c r="P28" s="19"/>
      <c r="Q28" s="19"/>
      <c r="R28" s="43"/>
      <c r="S28" s="43"/>
      <c r="T28" s="43"/>
      <c r="U28" s="43"/>
      <c r="V28" s="43"/>
      <c r="W28" s="43"/>
      <c r="X28" s="43"/>
      <c r="Y28" s="43"/>
      <c r="Z28" s="43"/>
    </row>
    <row r="29" spans="11:26" x14ac:dyDescent="0.25">
      <c r="K29" s="30" t="s">
        <v>70</v>
      </c>
      <c r="L29" s="19"/>
      <c r="M29" s="19"/>
      <c r="N29" s="19"/>
      <c r="O29" s="19"/>
      <c r="P29" s="19"/>
      <c r="Q29" s="19"/>
      <c r="R29" s="43"/>
      <c r="S29" s="43"/>
      <c r="T29" s="43"/>
      <c r="U29" s="43"/>
      <c r="V29" s="43"/>
      <c r="W29" s="43"/>
      <c r="X29" s="43"/>
      <c r="Y29" s="43"/>
      <c r="Z29" s="43"/>
    </row>
    <row r="30" spans="11:26" x14ac:dyDescent="0.25">
      <c r="K30" s="30" t="s">
        <v>110</v>
      </c>
      <c r="L30" s="19"/>
      <c r="M30" s="19"/>
      <c r="N30" s="19"/>
      <c r="O30" s="19"/>
      <c r="P30" s="19"/>
      <c r="Q30" s="19"/>
      <c r="R30" s="43"/>
      <c r="S30" s="43"/>
      <c r="T30" s="43"/>
      <c r="U30" s="43"/>
      <c r="V30" s="43"/>
      <c r="W30" s="43"/>
      <c r="X30" s="43"/>
      <c r="Y30" s="43"/>
      <c r="Z30" s="43"/>
    </row>
    <row r="31" spans="11:26" x14ac:dyDescent="0.25">
      <c r="K31" s="30" t="s">
        <v>60</v>
      </c>
      <c r="L31" s="19"/>
      <c r="M31" s="19"/>
      <c r="N31" s="19"/>
      <c r="O31" s="19"/>
      <c r="P31" s="19"/>
      <c r="Q31" s="19"/>
      <c r="R31" s="43"/>
      <c r="S31" s="43"/>
      <c r="T31" s="43"/>
      <c r="U31" s="43"/>
      <c r="V31" s="43"/>
      <c r="W31" s="43"/>
      <c r="X31" s="43"/>
      <c r="Y31" s="43"/>
      <c r="Z31" s="43"/>
    </row>
    <row r="32" spans="11:26" x14ac:dyDescent="0.25">
      <c r="K32" s="19"/>
      <c r="L32" s="65" t="s">
        <v>51</v>
      </c>
      <c r="M32" s="19"/>
      <c r="N32" s="19"/>
      <c r="O32" s="19"/>
      <c r="P32" s="19"/>
      <c r="Q32" s="19"/>
      <c r="R32" s="43"/>
      <c r="S32" s="43"/>
      <c r="T32" s="43"/>
      <c r="U32" s="43"/>
      <c r="V32" s="43"/>
      <c r="W32" s="43"/>
      <c r="X32" s="43"/>
      <c r="Y32" s="43"/>
      <c r="Z32" s="43"/>
    </row>
    <row r="33" spans="11:26" x14ac:dyDescent="0.25">
      <c r="K33" s="30" t="s">
        <v>61</v>
      </c>
      <c r="L33" s="19"/>
      <c r="M33" s="19"/>
      <c r="N33" s="19"/>
      <c r="O33" s="19"/>
      <c r="P33" s="19"/>
      <c r="Q33" s="19"/>
      <c r="R33" s="43"/>
      <c r="S33" s="43"/>
      <c r="T33" s="43"/>
      <c r="U33" s="43"/>
      <c r="V33" s="43"/>
      <c r="W33" s="43"/>
      <c r="X33" s="43"/>
      <c r="Y33" s="43"/>
      <c r="Z33" s="43"/>
    </row>
    <row r="34" spans="11:26" x14ac:dyDescent="0.25">
      <c r="K34"/>
      <c r="L34" s="66"/>
    </row>
    <row r="35" spans="11:26" x14ac:dyDescent="0.25">
      <c r="K35" s="28"/>
      <c r="L35"/>
    </row>
  </sheetData>
  <sheetProtection sheet="1" sort="0" autoFilter="0"/>
  <autoFilter ref="A1:I1" xr:uid="{5937B929-C07B-48D5-967E-4DA51967613F}"/>
  <hyperlinks>
    <hyperlink ref="L4" r:id="rId1" display="https://www2.gov.bc.ca/assets/gov/farming-natural-resources-and-industry/forestry/timber-pricing/residue-and-waste/bec_zones_sept_22.pdf" xr:uid="{EA84695B-EE2A-469D-8875-ADFA425A638C}"/>
    <hyperlink ref="L6" r:id="rId2" xr:uid="{175E862C-9952-438C-9817-C681B6FEF00C}"/>
    <hyperlink ref="Q4" r:id="rId3" xr:uid="{3AE5A7DC-3C5A-4169-8364-7629CE3E75D8}"/>
    <hyperlink ref="L32" r:id="rId4" xr:uid="{005591A7-A808-4A05-B325-47581611E952}"/>
  </hyperlinks>
  <pageMargins left="0.7" right="0.7" top="0.75" bottom="0.75" header="0.3" footer="0.3"/>
  <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5EBB8-8DF9-4E56-9D59-F14402137B4C}">
  <dimension ref="A1:AE35"/>
  <sheetViews>
    <sheetView workbookViewId="0">
      <selection activeCell="Q32" sqref="Q32"/>
    </sheetView>
  </sheetViews>
  <sheetFormatPr defaultRowHeight="15" x14ac:dyDescent="0.25"/>
  <cols>
    <col min="1" max="1" width="17" style="40" customWidth="1"/>
    <col min="2" max="2" width="10.42578125" style="40" customWidth="1"/>
    <col min="3" max="3" width="12.42578125" style="40" customWidth="1"/>
    <col min="4" max="4" width="18" style="40" customWidth="1"/>
    <col min="5" max="5" width="12.85546875" style="40" customWidth="1"/>
    <col min="6" max="6" width="9.140625" style="40"/>
    <col min="7" max="7" width="12.7109375" style="40" customWidth="1"/>
    <col min="8" max="8" width="16" style="40" customWidth="1"/>
    <col min="9" max="9" width="11" style="40" customWidth="1"/>
    <col min="10" max="10" width="21.140625" style="40" customWidth="1"/>
    <col min="11" max="11" width="16.140625" style="40" customWidth="1"/>
    <col min="12" max="12" width="16.5703125" style="40" customWidth="1"/>
    <col min="13" max="13" width="17.85546875" style="40" customWidth="1"/>
    <col min="14" max="14" width="9.140625" style="40"/>
    <col min="15" max="15" width="9.140625" style="40" customWidth="1"/>
    <col min="16" max="19" width="9.140625" style="40"/>
    <col min="20" max="20" width="23.140625" style="40" customWidth="1"/>
    <col min="21" max="16384" width="9.140625" style="40"/>
  </cols>
  <sheetData>
    <row r="1" spans="1:31" x14ac:dyDescent="0.25">
      <c r="A1" s="44" t="s">
        <v>23</v>
      </c>
      <c r="B1" s="44" t="s">
        <v>24</v>
      </c>
      <c r="C1" s="44" t="s">
        <v>25</v>
      </c>
      <c r="D1" s="44" t="s">
        <v>26</v>
      </c>
      <c r="E1" s="44" t="s">
        <v>17</v>
      </c>
      <c r="F1" s="44"/>
      <c r="G1" s="44" t="s">
        <v>27</v>
      </c>
      <c r="H1" s="44" t="s">
        <v>28</v>
      </c>
      <c r="I1" s="44" t="s">
        <v>29</v>
      </c>
      <c r="J1" s="44" t="s">
        <v>30</v>
      </c>
      <c r="K1" s="44" t="s">
        <v>31</v>
      </c>
      <c r="L1" s="44" t="s">
        <v>32</v>
      </c>
      <c r="M1" s="44" t="s">
        <v>33</v>
      </c>
      <c r="P1" s="29" t="s">
        <v>22</v>
      </c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43"/>
      <c r="AD1" s="43"/>
      <c r="AE1" s="43"/>
    </row>
    <row r="2" spans="1:31" x14ac:dyDescent="0.25">
      <c r="P2" s="30" t="s">
        <v>69</v>
      </c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43"/>
      <c r="AD2" s="43"/>
      <c r="AE2" s="43"/>
    </row>
    <row r="3" spans="1:31" x14ac:dyDescent="0.25">
      <c r="P3" s="30" t="s">
        <v>53</v>
      </c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43"/>
      <c r="AD3" s="43"/>
      <c r="AE3" s="43"/>
    </row>
    <row r="4" spans="1:31" x14ac:dyDescent="0.25">
      <c r="P4" s="19"/>
      <c r="Q4" s="42" t="s">
        <v>43</v>
      </c>
      <c r="R4" s="19"/>
      <c r="S4" s="19"/>
      <c r="T4" s="19" t="s">
        <v>108</v>
      </c>
      <c r="U4" s="19"/>
      <c r="V4" s="65" t="s">
        <v>107</v>
      </c>
      <c r="W4" s="19"/>
      <c r="X4" s="19"/>
      <c r="Y4" s="19"/>
      <c r="Z4" s="19"/>
      <c r="AA4" s="19"/>
      <c r="AB4" s="19"/>
      <c r="AC4" s="43"/>
      <c r="AD4" s="43"/>
      <c r="AE4" s="43"/>
    </row>
    <row r="5" spans="1:31" x14ac:dyDescent="0.25">
      <c r="P5" s="30" t="s">
        <v>42</v>
      </c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43"/>
      <c r="AD5" s="43"/>
      <c r="AE5" s="43"/>
    </row>
    <row r="6" spans="1:31" x14ac:dyDescent="0.25">
      <c r="P6" s="19"/>
      <c r="Q6" s="65" t="s">
        <v>34</v>
      </c>
      <c r="R6" s="19"/>
      <c r="S6" s="19" t="s">
        <v>106</v>
      </c>
      <c r="T6" s="19"/>
      <c r="U6" s="19"/>
      <c r="V6" s="19"/>
      <c r="W6" s="19"/>
      <c r="X6" s="19"/>
      <c r="Y6" s="19"/>
      <c r="Z6" s="19"/>
      <c r="AA6" s="19"/>
      <c r="AB6" s="19"/>
      <c r="AC6" s="43"/>
      <c r="AD6" s="43"/>
      <c r="AE6" s="43"/>
    </row>
    <row r="7" spans="1:31" x14ac:dyDescent="0.25">
      <c r="P7" s="30" t="s">
        <v>54</v>
      </c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43"/>
      <c r="AD7" s="43"/>
      <c r="AE7" s="43"/>
    </row>
    <row r="8" spans="1:31" x14ac:dyDescent="0.25">
      <c r="P8" s="19"/>
      <c r="Q8" s="30" t="s">
        <v>111</v>
      </c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43"/>
      <c r="AD8" s="43"/>
      <c r="AE8" s="43"/>
    </row>
    <row r="9" spans="1:31" x14ac:dyDescent="0.25">
      <c r="P9" s="30" t="s">
        <v>112</v>
      </c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43"/>
      <c r="AD9" s="43"/>
      <c r="AE9" s="43"/>
    </row>
    <row r="10" spans="1:31" x14ac:dyDescent="0.25">
      <c r="P10" s="30" t="s">
        <v>68</v>
      </c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43"/>
      <c r="AD10" s="43"/>
      <c r="AE10" s="43"/>
    </row>
    <row r="11" spans="1:31" x14ac:dyDescent="0.25">
      <c r="P11" s="30" t="s">
        <v>92</v>
      </c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43"/>
      <c r="AD11" s="43"/>
      <c r="AE11" s="43"/>
    </row>
    <row r="12" spans="1:31" x14ac:dyDescent="0.25">
      <c r="P12" s="19" t="s">
        <v>113</v>
      </c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43"/>
      <c r="AD12" s="43"/>
      <c r="AE12" s="43"/>
    </row>
    <row r="13" spans="1:31" x14ac:dyDescent="0.25">
      <c r="P13" s="19" t="s">
        <v>95</v>
      </c>
      <c r="Q13" s="30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43"/>
      <c r="AD13" s="43"/>
      <c r="AE13" s="43"/>
    </row>
    <row r="14" spans="1:31" x14ac:dyDescent="0.25">
      <c r="P14" s="30" t="s">
        <v>56</v>
      </c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43"/>
      <c r="AD14" s="43"/>
      <c r="AE14" s="43"/>
    </row>
    <row r="15" spans="1:31" x14ac:dyDescent="0.25">
      <c r="P15" s="19"/>
      <c r="Q15" s="30" t="s">
        <v>57</v>
      </c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43"/>
      <c r="AD15" s="43"/>
      <c r="AE15" s="43"/>
    </row>
    <row r="16" spans="1:31" x14ac:dyDescent="0.25">
      <c r="P16" s="30" t="s">
        <v>114</v>
      </c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43"/>
      <c r="AD16" s="43"/>
      <c r="AE16" s="43"/>
    </row>
    <row r="17" spans="16:31" x14ac:dyDescent="0.25">
      <c r="P17" s="30" t="s">
        <v>58</v>
      </c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43"/>
      <c r="AD17" s="43"/>
      <c r="AE17" s="43"/>
    </row>
    <row r="18" spans="16:31" x14ac:dyDescent="0.25">
      <c r="P18" s="30" t="s">
        <v>55</v>
      </c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43"/>
      <c r="AD18" s="43"/>
      <c r="AE18" s="43"/>
    </row>
    <row r="19" spans="16:31" x14ac:dyDescent="0.25">
      <c r="P19" s="30" t="s">
        <v>94</v>
      </c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43"/>
      <c r="AD19" s="43"/>
      <c r="AE19" s="43"/>
    </row>
    <row r="20" spans="16:31" x14ac:dyDescent="0.25">
      <c r="P20" s="30" t="s">
        <v>109</v>
      </c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43"/>
      <c r="AD20" s="43"/>
      <c r="AE20" s="43"/>
    </row>
    <row r="21" spans="16:31" x14ac:dyDescent="0.25">
      <c r="P21" s="30" t="s">
        <v>98</v>
      </c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43"/>
      <c r="AD21" s="43"/>
      <c r="AE21" s="43"/>
    </row>
    <row r="22" spans="16:31" x14ac:dyDescent="0.25">
      <c r="P22" s="19"/>
      <c r="Q22" s="30" t="s">
        <v>104</v>
      </c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43"/>
      <c r="AD22" s="43"/>
      <c r="AE22" s="43"/>
    </row>
    <row r="23" spans="16:31" x14ac:dyDescent="0.25">
      <c r="P23" s="30" t="s">
        <v>105</v>
      </c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43"/>
      <c r="AD23" s="43"/>
      <c r="AE23" s="43"/>
    </row>
    <row r="24" spans="16:31" x14ac:dyDescent="0.25">
      <c r="P24" s="30" t="s">
        <v>67</v>
      </c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43"/>
      <c r="AD24" s="43"/>
      <c r="AE24" s="43"/>
    </row>
    <row r="25" spans="16:31" x14ac:dyDescent="0.25">
      <c r="P25" s="30" t="s">
        <v>102</v>
      </c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43"/>
      <c r="AD25" s="43"/>
      <c r="AE25" s="43"/>
    </row>
    <row r="26" spans="16:31" x14ac:dyDescent="0.25">
      <c r="P26" s="30" t="s">
        <v>103</v>
      </c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43"/>
      <c r="AD26" s="43"/>
      <c r="AE26" s="43"/>
    </row>
    <row r="27" spans="16:31" x14ac:dyDescent="0.25">
      <c r="P27" s="19"/>
      <c r="Q27" s="30" t="s">
        <v>49</v>
      </c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43"/>
      <c r="AD27" s="43"/>
      <c r="AE27" s="43"/>
    </row>
    <row r="28" spans="16:31" x14ac:dyDescent="0.25">
      <c r="P28" s="30" t="s">
        <v>59</v>
      </c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43"/>
      <c r="AD28" s="43"/>
      <c r="AE28" s="43"/>
    </row>
    <row r="29" spans="16:31" x14ac:dyDescent="0.25">
      <c r="P29" s="30" t="s">
        <v>70</v>
      </c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43"/>
      <c r="AD29" s="43"/>
      <c r="AE29" s="43"/>
    </row>
    <row r="30" spans="16:31" x14ac:dyDescent="0.25">
      <c r="P30" s="30" t="s">
        <v>110</v>
      </c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43"/>
      <c r="AD30" s="43"/>
      <c r="AE30" s="43"/>
    </row>
    <row r="31" spans="16:31" x14ac:dyDescent="0.25">
      <c r="P31" s="30" t="s">
        <v>60</v>
      </c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43"/>
      <c r="AD31" s="43"/>
      <c r="AE31" s="43"/>
    </row>
    <row r="32" spans="16:31" x14ac:dyDescent="0.25">
      <c r="P32" s="19"/>
      <c r="Q32" s="65" t="s">
        <v>51</v>
      </c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43"/>
      <c r="AD32" s="43"/>
      <c r="AE32" s="43"/>
    </row>
    <row r="33" spans="16:31" x14ac:dyDescent="0.25">
      <c r="P33" s="30" t="s">
        <v>61</v>
      </c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43"/>
      <c r="AD33" s="43"/>
      <c r="AE33" s="43"/>
    </row>
    <row r="34" spans="16:31" x14ac:dyDescent="0.25">
      <c r="P34" s="19"/>
      <c r="Q34" s="42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43"/>
      <c r="AD34" s="43"/>
      <c r="AE34" s="43"/>
    </row>
    <row r="35" spans="16:31" x14ac:dyDescent="0.25">
      <c r="P35" s="30"/>
      <c r="Q35" s="19"/>
    </row>
  </sheetData>
  <sheetProtection sheet="1" sort="0" autoFilter="0"/>
  <autoFilter ref="A1:M1" xr:uid="{CBC5EBB8-8DF9-4E56-9D59-F14402137B4C}"/>
  <hyperlinks>
    <hyperlink ref="Q4" r:id="rId1" display="https://www2.gov.bc.ca/assets/gov/farming-natural-resources-and-industry/forestry/timber-pricing/residue-and-waste/bec_zones_sept_22.pdf" xr:uid="{8B8D9C54-773B-4A69-93E6-81A0710D89D6}"/>
    <hyperlink ref="Q6" r:id="rId2" xr:uid="{DDB40DCA-8535-47E7-99FB-9CCFAB43912E}"/>
    <hyperlink ref="V4" r:id="rId3" xr:uid="{36BB6CF8-77D7-4C82-AF4B-AF17AED1F5D7}"/>
    <hyperlink ref="Q32" r:id="rId4" xr:uid="{862F93CA-3EC1-4CEC-B9B3-DA40A51EBA6E}"/>
  </hyperlinks>
  <pageMargins left="7.874015748031496E-2" right="0" top="7.874015748031496E-2" bottom="7.874015748031496E-2" header="0.31496062992125984" footer="0.31496062992125984"/>
  <pageSetup paperSize="5" orientation="landscape" horizontalDpi="0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CP Blk Calculations</vt:lpstr>
      <vt:lpstr>HBS Scaling data</vt:lpstr>
      <vt:lpstr>HBS Billing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Jacci Leggett</dc:creator>
  <cp:lastModifiedBy>Mooney, Stephanie J FLNR:EX</cp:lastModifiedBy>
  <cp:lastPrinted>2023-03-02T21:17:29Z</cp:lastPrinted>
  <dcterms:created xsi:type="dcterms:W3CDTF">2022-04-15T03:01:38Z</dcterms:created>
  <dcterms:modified xsi:type="dcterms:W3CDTF">2023-05-16T18:41:43Z</dcterms:modified>
</cp:coreProperties>
</file>